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s01\departamentos\intervencion\Ismael\Intervencion\Datos economicos\pleno cuenta general 2024\"/>
    </mc:Choice>
  </mc:AlternateContent>
  <bookViews>
    <workbookView xWindow="0" yWindow="0" windowWidth="28800" windowHeight="12300"/>
  </bookViews>
  <sheets>
    <sheet name="Informe" sheetId="2" r:id="rId1"/>
    <sheet name="E_Liquidacion" sheetId="3" state="hidden" r:id="rId2"/>
  </sheets>
  <definedNames>
    <definedName name="Ctxt.EL.Anio1">E_Liquidacion!$B$3</definedName>
    <definedName name="Ctxt.EL.Anio2">E_Liquidacion!$B$4</definedName>
    <definedName name="Ctxt.EL.Anio3">E_Liquidacion!$B$5</definedName>
    <definedName name="Ctxt.EL.CensoInmuebles">E_Liquidacion!$B$18</definedName>
    <definedName name="Ctxt.EL.NombreRatio">E_Liquidacion!$B$19</definedName>
    <definedName name="Ctxt.EL.Rango1.Desde">E_Liquidacion!$B$6</definedName>
    <definedName name="Ctxt.EL.Rango1.Hasta">E_Liquidacion!$B$7</definedName>
    <definedName name="Ctxt.EL.Rango2.Desde">E_Liquidacion!$B$8</definedName>
    <definedName name="Ctxt.EL.Rango2.Hasta">E_Liquidacion!$B$9</definedName>
    <definedName name="Ctxt.EL.Rango3.Desde">E_Liquidacion!$B$10</definedName>
    <definedName name="Ctxt.EL.Rango3.Hasta">E_Liquidacion!$B$11</definedName>
    <definedName name="Ctxt.EL.Rango4.Desde">E_Liquidacion!$B$12</definedName>
    <definedName name="Ctxt.EL.Rango4.Hasta">E_Liquidacion!$B$13</definedName>
    <definedName name="Ctxt.EL.Rango5.Desde">E_Liquidacion!$B$14</definedName>
    <definedName name="Ctxt.EL.Rango5.Hasta">E_Liquidacion!$B$15</definedName>
    <definedName name="Ctxt.EL.Rango6.Desde">E_Liquidacion!$B$16</definedName>
    <definedName name="Ctxt.EL.Rango6.Hasta">E_Liquidacion!$B$17</definedName>
    <definedName name="Gen.EL.Inmu.Est.Anio1">E_Liquidacion!$Z$4</definedName>
    <definedName name="Gen.EL.Inmu.Est.Anio2">E_Liquidacion!$Y$4</definedName>
    <definedName name="Gen.EL.Inmu.Est.Anio3">E_Liquidacion!$X$4</definedName>
    <definedName name="Gen.EL.Inmu.Info.Est.Anio1">E_Liquidacion!$Z$7</definedName>
    <definedName name="Gen.EL.Inmu.Info.Est.Anio2">E_Liquidacion!$Y$7</definedName>
    <definedName name="Gen.EL.Inmu.Info.Est.Anio3">E_Liquidacion!$X$7</definedName>
    <definedName name="Gen.EL.Inmu.Info.Rango1.Anio1">E_Liquidacion!$H$7</definedName>
    <definedName name="Gen.EL.Inmu.Info.Rango1.Anio2">E_Liquidacion!$G$7</definedName>
    <definedName name="Gen.EL.Inmu.Info.Rango1.Anio3">E_Liquidacion!$F$7</definedName>
    <definedName name="Gen.EL.Inmu.Info.Rango2.Anio1">E_Liquidacion!$K$7</definedName>
    <definedName name="Gen.EL.Inmu.Info.Rango2.Anio2">E_Liquidacion!$J$7</definedName>
    <definedName name="Gen.EL.Inmu.Info.Rango2.Anio3">E_Liquidacion!$I$7</definedName>
    <definedName name="Gen.EL.Inmu.Info.Rango3.Anio1">E_Liquidacion!$N$7</definedName>
    <definedName name="Gen.EL.Inmu.Info.Rango3.Anio2">E_Liquidacion!$M$7</definedName>
    <definedName name="Gen.EL.Inmu.Info.Rango3.Anio3">E_Liquidacion!$L$7</definedName>
    <definedName name="Gen.EL.Inmu.Info.Rango4.Anio1">E_Liquidacion!$Q$7</definedName>
    <definedName name="Gen.EL.Inmu.Info.Rango4.Anio2">E_Liquidacion!$P$7</definedName>
    <definedName name="Gen.EL.Inmu.Info.Rango4.Anio3">E_Liquidacion!$O$7</definedName>
    <definedName name="Gen.EL.Inmu.Info.Rango5.Anio1">E_Liquidacion!$T$7</definedName>
    <definedName name="Gen.EL.Inmu.Info.Rango5.Anio2">E_Liquidacion!$S$7</definedName>
    <definedName name="Gen.EL.Inmu.Info.Rango5.Anio3">E_Liquidacion!$R$7</definedName>
    <definedName name="Gen.EL.Inmu.Info.Rango6.Anio1">E_Liquidacion!$W$7</definedName>
    <definedName name="Gen.EL.Inmu.Info.Rango6.Anio2">E_Liquidacion!$V$7</definedName>
    <definedName name="Gen.EL.Inmu.Info.Rango6.Anio3">E_Liquidacion!$U$7</definedName>
    <definedName name="Gen.EL.Inmu.Rango1.Anio1">E_Liquidacion!$H$4</definedName>
    <definedName name="Gen.EL.Inmu.Rango1.Anio2">E_Liquidacion!$G$4</definedName>
    <definedName name="Gen.EL.Inmu.Rango1.Anio3">E_Liquidacion!$F$4</definedName>
    <definedName name="Gen.EL.Inmu.Rango2.Anio1">E_Liquidacion!$K$4</definedName>
    <definedName name="Gen.EL.Inmu.Rango2.Anio2">E_Liquidacion!$J$4</definedName>
    <definedName name="Gen.EL.Inmu.Rango2.Anio3">E_Liquidacion!$I$4</definedName>
    <definedName name="Gen.EL.Inmu.Rango3.Anio1">E_Liquidacion!$N$4</definedName>
    <definedName name="Gen.EL.Inmu.Rango3.Anio2">E_Liquidacion!$M$4</definedName>
    <definedName name="Gen.EL.Inmu.Rango3.Anio3">E_Liquidacion!$L$4</definedName>
    <definedName name="Gen.EL.Inmu.Rango4.Anio1">E_Liquidacion!$Q$4</definedName>
    <definedName name="Gen.EL.Inmu.Rango4.Anio2">E_Liquidacion!$P$4</definedName>
    <definedName name="Gen.EL.Inmu.Rango4.Anio3">E_Liquidacion!$O$4</definedName>
    <definedName name="Gen.EL.Inmu.Rango5.Anio1">E_Liquidacion!$T$4</definedName>
    <definedName name="Gen.EL.Inmu.Rango5.Anio2">E_Liquidacion!$S$4</definedName>
    <definedName name="Gen.EL.Inmu.Rango5.Anio3">E_Liquidacion!$R$4</definedName>
    <definedName name="Gen.EL.Inmu.Rango6.Anio1">E_Liquidacion!$W$4</definedName>
    <definedName name="Gen.EL.Inmu.Rango6.Anio2">E_Liquidacion!$V$4</definedName>
    <definedName name="Gen.EL.Inmu.Rango6.Anio3">E_Liquidacion!$U$4</definedName>
    <definedName name="Gen.EL.NumMun.Est.Anio1">E_Liquidacion!$Z$5</definedName>
    <definedName name="Gen.EL.NumMun.Est.Anio2">E_Liquidacion!$Y$5</definedName>
    <definedName name="Gen.EL.NumMun.Est.Anio3">E_Liquidacion!$X$5</definedName>
    <definedName name="Gen.EL.NumMun.Info.Est.Anio1">E_Liquidacion!$Z$8</definedName>
    <definedName name="Gen.EL.NumMun.Info.Est.Anio2">E_Liquidacion!$Y$8</definedName>
    <definedName name="Gen.EL.NumMun.Info.Est.Anio3">E_Liquidacion!$X$8</definedName>
    <definedName name="Gen.EL.NumMun.Info.Rango1.Anio1">E_Liquidacion!$H$8</definedName>
    <definedName name="Gen.EL.NumMun.Info.Rango1.Anio2">E_Liquidacion!$G$8</definedName>
    <definedName name="Gen.EL.NumMun.Info.Rango1.Anio3">E_Liquidacion!$F$8</definedName>
    <definedName name="Gen.EL.NumMun.Info.Rango2.Anio1">E_Liquidacion!$K$8</definedName>
    <definedName name="Gen.EL.NumMun.Info.Rango2.Anio2">E_Liquidacion!$J$8</definedName>
    <definedName name="Gen.EL.NumMun.Info.Rango2.Anio3">E_Liquidacion!$I$8</definedName>
    <definedName name="Gen.EL.NumMun.Info.Rango3.Anio1">E_Liquidacion!$N$8</definedName>
    <definedName name="Gen.EL.NumMun.Info.Rango3.Anio2">E_Liquidacion!$M$8</definedName>
    <definedName name="Gen.EL.NumMun.Info.Rango3.Anio3">E_Liquidacion!$L$8</definedName>
    <definedName name="Gen.EL.NumMun.Info.Rango4.Anio1">E_Liquidacion!$Q$8</definedName>
    <definedName name="Gen.EL.NumMun.Info.Rango4.Anio2">E_Liquidacion!$P$8</definedName>
    <definedName name="Gen.EL.NumMun.Info.Rango4.Anio3">E_Liquidacion!$O$8</definedName>
    <definedName name="Gen.EL.NumMun.Info.Rango5.Anio1">E_Liquidacion!$T$8</definedName>
    <definedName name="Gen.EL.NumMun.Info.Rango5.Anio2">E_Liquidacion!$S$8</definedName>
    <definedName name="Gen.EL.NumMun.Info.Rango5.Anio3">E_Liquidacion!$R$8</definedName>
    <definedName name="Gen.EL.NumMun.Info.Rango6.Anio1">E_Liquidacion!$W$8</definedName>
    <definedName name="Gen.EL.NumMun.Info.Rango6.Anio2">E_Liquidacion!$V$8</definedName>
    <definedName name="Gen.EL.NumMun.Info.Rango6.Anio3">E_Liquidacion!$U$8</definedName>
    <definedName name="Gen.EL.NumMun.Rango1.Anio1">E_Liquidacion!$H$5</definedName>
    <definedName name="Gen.EL.NumMun.Rango1.Anio2">E_Liquidacion!$G$5</definedName>
    <definedName name="Gen.EL.NumMun.Rango1.Anio3">E_Liquidacion!$F$5</definedName>
    <definedName name="Gen.EL.NumMun.Rango2.Anio1">E_Liquidacion!$K$5</definedName>
    <definedName name="Gen.EL.NumMun.Rango2.Anio2">E_Liquidacion!$J$5</definedName>
    <definedName name="Gen.EL.NumMun.Rango2.Anio3">E_Liquidacion!$I$5</definedName>
    <definedName name="Gen.EL.NumMun.Rango3.Anio1">E_Liquidacion!$N$5</definedName>
    <definedName name="Gen.EL.NumMun.Rango3.Anio2">E_Liquidacion!$M$5</definedName>
    <definedName name="Gen.EL.NumMun.Rango3.Anio3">E_Liquidacion!$L$5</definedName>
    <definedName name="Gen.EL.NumMun.Rango4.Anio1">E_Liquidacion!$Q$5</definedName>
    <definedName name="Gen.EL.NumMun.Rango4.Anio2">E_Liquidacion!$P$5</definedName>
    <definedName name="Gen.EL.NumMun.Rango4.Anio3">E_Liquidacion!$O$5</definedName>
    <definedName name="Gen.EL.NumMun.Rango5.Anio1">E_Liquidacion!$T$5</definedName>
    <definedName name="Gen.EL.NumMun.Rango5.Anio2">E_Liquidacion!$S$5</definedName>
    <definedName name="Gen.EL.NumMun.Rango5.Anio3">E_Liquidacion!$R$5</definedName>
    <definedName name="Gen.EL.NumMun.Rango6.Anio1">E_Liquidacion!$W$5</definedName>
    <definedName name="Gen.EL.NumMun.Rango6.Anio2">E_Liquidacion!$V$5</definedName>
    <definedName name="Gen.EL.NumMun.Rango6.Anio3">E_Liquidacion!$U$5</definedName>
    <definedName name="Gen.EL.Pob.Est.Anio1">E_Liquidacion!$Z$3</definedName>
    <definedName name="Gen.EL.Pob.Est.Anio2">E_Liquidacion!$Y$3</definedName>
    <definedName name="Gen.EL.Pob.Est.Anio3">E_Liquidacion!$X$3</definedName>
    <definedName name="Gen.EL.Pob.Info.Est.Anio1">E_Liquidacion!$Z$6</definedName>
    <definedName name="Gen.EL.Pob.Info.Est.Anio2">E_Liquidacion!$Y$6</definedName>
    <definedName name="Gen.EL.Pob.Info.Est.Anio3">E_Liquidacion!$X$6</definedName>
    <definedName name="Gen.EL.Pob.Info.Rango1.Anio1">E_Liquidacion!$H$6</definedName>
    <definedName name="Gen.EL.Pob.Info.Rango1.Anio2">E_Liquidacion!$G$6</definedName>
    <definedName name="Gen.EL.Pob.Info.Rango1.Anio3">E_Liquidacion!$F$6</definedName>
    <definedName name="Gen.EL.Pob.Info.Rango2.Anio1">E_Liquidacion!$K$6</definedName>
    <definedName name="Gen.EL.Pob.Info.Rango2.Anio2">E_Liquidacion!$J$6</definedName>
    <definedName name="Gen.EL.Pob.Info.Rango2.Anio3">E_Liquidacion!$I$6</definedName>
    <definedName name="Gen.EL.Pob.Info.Rango3.Anio1">E_Liquidacion!$N$6</definedName>
    <definedName name="Gen.EL.Pob.Info.Rango3.Anio2">E_Liquidacion!$M$6</definedName>
    <definedName name="Gen.EL.Pob.Info.Rango3.Anio3">E_Liquidacion!$L$6</definedName>
    <definedName name="Gen.EL.Pob.Info.Rango4.Anio1">E_Liquidacion!$Q$6</definedName>
    <definedName name="Gen.EL.Pob.Info.Rango4.Anio2">E_Liquidacion!$P$6</definedName>
    <definedName name="Gen.EL.Pob.Info.Rango4.Anio3">E_Liquidacion!$O$6</definedName>
    <definedName name="Gen.EL.Pob.Info.Rango5.Anio1">E_Liquidacion!$T$6</definedName>
    <definedName name="Gen.EL.Pob.Info.Rango5.Anio2">E_Liquidacion!$S$6</definedName>
    <definedName name="Gen.EL.Pob.Info.Rango5.Anio3">E_Liquidacion!$R$6</definedName>
    <definedName name="Gen.EL.Pob.Info.Rango6.Anio1">E_Liquidacion!$W$6</definedName>
    <definedName name="Gen.EL.Pob.Info.Rango6.Anio2">E_Liquidacion!$V$6</definedName>
    <definedName name="Gen.EL.Pob.Info.Rango6.Anio3">E_Liquidacion!$U$6</definedName>
    <definedName name="Gen.EL.Pob.Rango1.Anio1">E_Liquidacion!$H$3</definedName>
    <definedName name="Gen.EL.Pob.Rango1.Anio2">E_Liquidacion!$G$3</definedName>
    <definedName name="Gen.EL.Pob.Rango1.Anio3">E_Liquidacion!$F$3</definedName>
    <definedName name="Gen.EL.Pob.Rango2.Anio1">E_Liquidacion!$K$3</definedName>
    <definedName name="Gen.EL.Pob.Rango2.Anio2">E_Liquidacion!$J$3</definedName>
    <definedName name="Gen.EL.Pob.Rango2.Anio3">E_Liquidacion!$I$3</definedName>
    <definedName name="Gen.EL.Pob.Rango3.Anio1">E_Liquidacion!$N$3</definedName>
    <definedName name="Gen.EL.Pob.Rango3.Anio2">E_Liquidacion!$M$3</definedName>
    <definedName name="Gen.EL.Pob.Rango3.Anio3">E_Liquidacion!$L$3</definedName>
    <definedName name="Gen.EL.Pob.Rango4.Anio1">E_Liquidacion!$Q$3</definedName>
    <definedName name="Gen.EL.Pob.Rango4.Anio2">E_Liquidacion!$P$3</definedName>
    <definedName name="Gen.EL.Pob.Rango4.Anio3">E_Liquidacion!$O$3</definedName>
    <definedName name="Gen.EL.Pob.Rango5.Anio1">E_Liquidacion!$T$3</definedName>
    <definedName name="Gen.EL.Pob.Rango5.Anio2">E_Liquidacion!$S$3</definedName>
    <definedName name="Gen.EL.Pob.Rango5.Anio3">E_Liquidacion!$R$3</definedName>
    <definedName name="Gen.EL.Pob.Rango6.Anio1">E_Liquidacion!$W$3</definedName>
    <definedName name="Gen.EL.Pob.Rango6.Anio2">E_Liquidacion!$V$3</definedName>
    <definedName name="Gen.EL.Pob.Rango6.Anio3">E_Liquidacion!$U$3</definedName>
    <definedName name="Gen.EL.Ratio.Est.Anio1">E_Liquidacion!$Z$9</definedName>
    <definedName name="Gen.EL.Ratio.Est.Anio2">E_Liquidacion!$Y$9</definedName>
    <definedName name="Gen.EL.Ratio.Est.Anio3">E_Liquidacion!$X$9</definedName>
    <definedName name="Gen.EL.Ratio.Rango1.Anio1">E_Liquidacion!$H$9</definedName>
    <definedName name="Gen.EL.Ratio.Rango1.Anio2">E_Liquidacion!$G$9</definedName>
    <definedName name="Gen.EL.Ratio.Rango1.Anio3">E_Liquidacion!$F$9</definedName>
    <definedName name="Gen.EL.Ratio.Rango2.Anio1">E_Liquidacion!$K$9</definedName>
    <definedName name="Gen.EL.Ratio.Rango2.Anio2">E_Liquidacion!$J$9</definedName>
    <definedName name="Gen.EL.Ratio.Rango2.Anio3">E_Liquidacion!$I$9</definedName>
    <definedName name="Gen.EL.Ratio.Rango3.Anio1">E_Liquidacion!$N$9</definedName>
    <definedName name="Gen.EL.Ratio.Rango3.Anio2">E_Liquidacion!$M$9</definedName>
    <definedName name="Gen.EL.Ratio.Rango3.Anio3">E_Liquidacion!$L$9</definedName>
    <definedName name="Gen.EL.Ratio.Rango4.Anio1">E_Liquidacion!$Q$9</definedName>
    <definedName name="Gen.EL.Ratio.Rango4.Anio2">E_Liquidacion!$P$9</definedName>
    <definedName name="Gen.EL.Ratio.Rango4.Anio3">E_Liquidacion!$O$9</definedName>
    <definedName name="Gen.EL.Ratio.Rango5.Anio1">E_Liquidacion!$T$9</definedName>
    <definedName name="Gen.EL.Ratio.Rango5.Anio2">E_Liquidacion!$S$9</definedName>
    <definedName name="Gen.EL.Ratio.Rango5.Anio3">E_Liquidacion!$R$9</definedName>
    <definedName name="Gen.EL.Ratio.Rango6.Anio1">E_Liquidacion!$W$9</definedName>
    <definedName name="Gen.EL.Ratio.Rango6.Anio2">E_Liquidacion!$V$9</definedName>
    <definedName name="Gen.EL.Ratio.Rango6.Anio3">E_Liquidacion!$U$9</definedName>
  </definedNames>
  <calcPr calcId="162913"/>
</workbook>
</file>

<file path=xl/calcChain.xml><?xml version="1.0" encoding="utf-8"?>
<calcChain xmlns="http://schemas.openxmlformats.org/spreadsheetml/2006/main">
  <c r="D30" i="2" l="1"/>
  <c r="Z2" i="3"/>
  <c r="Y2" i="3"/>
  <c r="X2" i="3"/>
  <c r="W2" i="3"/>
  <c r="V2" i="3"/>
  <c r="U2" i="3"/>
  <c r="T2" i="3"/>
  <c r="S2" i="3"/>
  <c r="R2" i="3"/>
  <c r="Q2" i="3"/>
  <c r="P2" i="3"/>
  <c r="O2" i="3"/>
  <c r="N2" i="3"/>
  <c r="M2" i="3"/>
  <c r="L2" i="3"/>
  <c r="K2" i="3"/>
  <c r="J2" i="3"/>
  <c r="I2" i="3"/>
  <c r="H2" i="3"/>
  <c r="G2" i="3"/>
  <c r="F2" i="3"/>
  <c r="C30" i="2"/>
  <c r="D29" i="2"/>
  <c r="C29" i="2"/>
  <c r="D28" i="2"/>
  <c r="C28" i="2"/>
  <c r="D27" i="2"/>
  <c r="C27" i="2"/>
  <c r="D26" i="2"/>
  <c r="C26" i="2"/>
  <c r="D25" i="2"/>
  <c r="C25" i="2"/>
  <c r="E20" i="2"/>
  <c r="D20" i="2"/>
  <c r="C20" i="2"/>
  <c r="E19" i="2"/>
  <c r="D19" i="2"/>
  <c r="C19" i="2"/>
  <c r="E18" i="2"/>
  <c r="D18" i="2"/>
  <c r="C18" i="2"/>
  <c r="E17" i="2"/>
  <c r="D17" i="2"/>
  <c r="C17" i="2"/>
  <c r="E16" i="2"/>
  <c r="D16" i="2"/>
  <c r="C16" i="2"/>
  <c r="E15" i="2"/>
  <c r="D15" i="2"/>
  <c r="C15" i="2"/>
  <c r="D14" i="2"/>
  <c r="C14" i="2"/>
  <c r="E12" i="2"/>
  <c r="D12" i="2"/>
  <c r="C12" i="2"/>
  <c r="D11" i="2"/>
  <c r="C11" i="2"/>
</calcChain>
</file>

<file path=xl/comments1.xml><?xml version="1.0" encoding="utf-8"?>
<comments xmlns="http://schemas.openxmlformats.org/spreadsheetml/2006/main">
  <authors>
    <author>dsanchez</author>
    <author>Daniel García</author>
  </authors>
  <commentList>
    <comment ref="E3" authorId="0" shapeId="0">
      <text>
        <r>
          <rPr>
            <sz val="9"/>
            <rFont val="Tahoma"/>
            <family val="2"/>
            <charset val="1"/>
          </rPr>
          <t>Nº de habitantes de TODOS los municipios</t>
        </r>
      </text>
    </comment>
    <comment ref="E4" authorId="0" shapeId="0">
      <text>
        <r>
          <rPr>
            <sz val="9"/>
            <rFont val="Tahoma"/>
            <family val="2"/>
            <charset val="1"/>
          </rPr>
          <t>Nº de inmuebles de TODOS los municipios</t>
        </r>
      </text>
    </comment>
    <comment ref="E5" authorId="0" shapeId="0">
      <text>
        <r>
          <rPr>
            <sz val="9"/>
            <rFont val="Tahoma"/>
            <family val="2"/>
            <charset val="1"/>
          </rPr>
          <t>Nº TOTAL de municipios</t>
        </r>
      </text>
    </comment>
    <comment ref="E6" authorId="0" shapeId="0">
      <text>
        <r>
          <rPr>
            <sz val="9"/>
            <rFont val="Tahoma"/>
            <family val="2"/>
            <charset val="1"/>
          </rPr>
          <t>Nº de habitantes de los municipios que han informado la liquidación</t>
        </r>
      </text>
    </comment>
    <comment ref="E7" authorId="0" shapeId="0">
      <text>
        <r>
          <rPr>
            <sz val="9"/>
            <rFont val="Tahoma"/>
            <family val="2"/>
            <charset val="1"/>
          </rPr>
          <t>Nº de inmuebles de los municipios que han informado la liquidación</t>
        </r>
      </text>
    </comment>
    <comment ref="E8" authorId="0" shapeId="0">
      <text>
        <r>
          <rPr>
            <sz val="9"/>
            <rFont val="Tahoma"/>
            <family val="2"/>
            <charset val="1"/>
          </rPr>
          <t>Nº de municipios que han informado la liquidación</t>
        </r>
      </text>
    </comment>
    <comment ref="E9" authorId="1" shapeId="0">
      <text>
        <r>
          <rPr>
            <sz val="9"/>
            <rFont val="Tahoma"/>
            <family val="2"/>
          </rPr>
          <t>Representa el ratio establecido mediante la fórmula</t>
        </r>
      </text>
    </comment>
  </commentList>
</comments>
</file>

<file path=xl/sharedStrings.xml><?xml version="1.0" encoding="utf-8"?>
<sst xmlns="http://schemas.openxmlformats.org/spreadsheetml/2006/main" count="61" uniqueCount="60">
  <si>
    <t>Ratio nacional:</t>
  </si>
  <si>
    <t>Variación</t>
  </si>
  <si>
    <t>Ratio por rango de población:</t>
  </si>
  <si>
    <t xml:space="preserve">   Municipios de &lt; 500 habitantes: </t>
  </si>
  <si>
    <t xml:space="preserve">   Municipios de 501 a 5.000 habitantes: </t>
  </si>
  <si>
    <t xml:space="preserve">   Municipios de 5.001 a 20.000 habitantes:</t>
  </si>
  <si>
    <t xml:space="preserve">   Municipios de 20.001 a 50.000 habitantes:</t>
  </si>
  <si>
    <t xml:space="preserve">   Municipios de 50.001 a 250.000 habitantes:</t>
  </si>
  <si>
    <t xml:space="preserve">   Municipios de &gt; 250.001 habitantes:</t>
  </si>
  <si>
    <t>COMPARATIVA POR RANGO DE POBLACIÓN</t>
  </si>
  <si>
    <t>&lt; 500</t>
  </si>
  <si>
    <t>501-5.000</t>
  </si>
  <si>
    <t>5.001-20.000</t>
  </si>
  <si>
    <t>20.001-50.000</t>
  </si>
  <si>
    <t>50.001-250.000</t>
  </si>
  <si>
    <t>&gt; 250.000</t>
  </si>
  <si>
    <t>Fuente: Ministerio de Hacienda.</t>
  </si>
  <si>
    <t>Datos de Contexto</t>
  </si>
  <si>
    <t>Denominación</t>
  </si>
  <si>
    <t>Datos del Rango de Población 1</t>
  </si>
  <si>
    <t>Datos del Rango de Población 2</t>
  </si>
  <si>
    <t>Datos del Rango de Población 3</t>
  </si>
  <si>
    <t>Datos del Rango de Población 4</t>
  </si>
  <si>
    <t>Datos del Rango de Población 5</t>
  </si>
  <si>
    <t>Datos del Rango de Población 6</t>
  </si>
  <si>
    <t>Datos del Estado</t>
  </si>
  <si>
    <t>Año 1</t>
  </si>
  <si>
    <t>Generales</t>
  </si>
  <si>
    <t>Nº de Habitantes Totales</t>
  </si>
  <si>
    <t>Año 2</t>
  </si>
  <si>
    <t>Nº de Inmuebles Totales</t>
  </si>
  <si>
    <t>Año 3</t>
  </si>
  <si>
    <t>Nº de Municipios Totales</t>
  </si>
  <si>
    <t>Rango Población 1 Desde</t>
  </si>
  <si>
    <t>Nº de Habitantes Informados</t>
  </si>
  <si>
    <t>Rango Población 1 Hasta</t>
  </si>
  <si>
    <t>Nº de Inmuebles Informados</t>
  </si>
  <si>
    <t>Rango Población 2 Desde</t>
  </si>
  <si>
    <t>Nº de Municipios Informados</t>
  </si>
  <si>
    <t>Rango Población 2 Hasta</t>
  </si>
  <si>
    <t>Ratio</t>
  </si>
  <si>
    <t>Rango Población 3 Desde</t>
  </si>
  <si>
    <t>Rango Población 3 Hasta</t>
  </si>
  <si>
    <t>Rango Población 4 Desde</t>
  </si>
  <si>
    <t>Rango Población 4 Hasta</t>
  </si>
  <si>
    <t>Rango Población 5 Desde</t>
  </si>
  <si>
    <t>Rango Población 5 Hasta</t>
  </si>
  <si>
    <t>Rango Población 6 Desde</t>
  </si>
  <si>
    <t>Rango PoblaciónHabitantes 6 Hasta</t>
  </si>
  <si>
    <t>Censo Inmuebles</t>
  </si>
  <si>
    <t>Nombre Ratio</t>
  </si>
  <si>
    <r>
      <rPr>
        <b/>
        <sz val="9"/>
        <color rgb="FF00B388"/>
        <rFont val="Calibri"/>
        <family val="2"/>
      </rPr>
      <t xml:space="preserve">INFORMES ESTATALES </t>
    </r>
    <r>
      <rPr>
        <sz val="9"/>
        <color rgb="FF808080"/>
        <rFont val="Calibri"/>
        <family val="2"/>
      </rPr>
      <t>Tesorería y Solvencia</t>
    </r>
  </si>
  <si>
    <t xml:space="preserve"> </t>
  </si>
  <si>
    <t>Indicador del estado de caja del municipio. Si arroja valores positivos indica un remanente de tesorería positivo y, por tanto, capacidad para afrontar los pagos del ayuntamiento. En caso de ser negativo, indica la cantidad que teóricamente correspondería aportar por habitante para poder afrontar los pagos pendientes.</t>
  </si>
  <si>
    <t>UTILIDAD</t>
  </si>
  <si>
    <t>Número de habitantes</t>
  </si>
  <si>
    <t>Remanente de tesorería para gastos generales</t>
  </si>
  <si>
    <t xml:space="preserve">Relación entre el remanente de tesorería para gastos generales y el número de habitantes. </t>
  </si>
  <si>
    <t>DEFINICIÓN</t>
  </si>
  <si>
    <t>€/hab.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</si>
</sst>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0.0000"/>
  </numFmts>
  <fonts count="25" x14ac:knownFonts="1">
    <font>
      <sz val="10"/>
      <color theme="1"/>
      <name val="Calibri Light"/>
      <family val="2"/>
    </font>
    <font>
      <sz val="10"/>
      <color theme="1"/>
      <name val="Arial"/>
      <family val="2"/>
    </font>
    <font>
      <sz val="10"/>
      <color theme="0"/>
      <name val="Calibri Light"/>
      <family val="2"/>
    </font>
    <font>
      <sz val="10"/>
      <color theme="0"/>
      <name val="Calibri"/>
      <family val="2"/>
      <scheme val="minor"/>
    </font>
    <font>
      <sz val="18"/>
      <color theme="1"/>
      <name val="Calibri Light"/>
      <family val="2"/>
    </font>
    <font>
      <sz val="10"/>
      <name val="Calibri"/>
      <family val="2"/>
      <scheme val="minor"/>
    </font>
    <font>
      <sz val="10"/>
      <color theme="1" tint="0.249977111117893"/>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sz val="10"/>
      <color rgb="FF000000"/>
      <name val="Arial"/>
      <family val="2"/>
    </font>
    <font>
      <sz val="11"/>
      <color theme="1"/>
      <name val="Calibri"/>
      <family val="2"/>
      <scheme val="minor"/>
    </font>
    <font>
      <sz val="11"/>
      <color rgb="FFFA7D00"/>
      <name val="Calibri"/>
      <family val="2"/>
      <scheme val="minor"/>
    </font>
    <font>
      <sz val="11"/>
      <color theme="3" tint="-0.24964140751365704"/>
      <name val="Calibri"/>
      <family val="2"/>
      <scheme val="minor"/>
    </font>
    <font>
      <i/>
      <sz val="11"/>
      <color rgb="FF7F7F7F"/>
      <name val="Calibri"/>
      <family val="2"/>
      <scheme val="minor"/>
    </font>
    <font>
      <b/>
      <sz val="11"/>
      <color rgb="FFFA7D00"/>
      <name val="Calibri"/>
      <family val="2"/>
      <scheme val="minor"/>
    </font>
    <font>
      <sz val="11"/>
      <color theme="0"/>
      <name val="Calibri"/>
      <family val="2"/>
      <scheme val="minor"/>
    </font>
    <font>
      <b/>
      <sz val="10"/>
      <color rgb="FF000000"/>
      <name val="Calibri"/>
      <family val="2"/>
    </font>
    <font>
      <sz val="11"/>
      <color rgb="FF000000"/>
      <name val="Calibri"/>
      <family val="2"/>
    </font>
    <font>
      <sz val="9"/>
      <color rgb="FF00B388"/>
      <name val="Calibri"/>
      <family val="2"/>
    </font>
    <font>
      <b/>
      <sz val="9"/>
      <color rgb="FF00B388"/>
      <name val="Calibri"/>
      <family val="2"/>
    </font>
    <font>
      <sz val="9"/>
      <color rgb="FF808080"/>
      <name val="Calibri"/>
      <family val="2"/>
    </font>
    <font>
      <sz val="10"/>
      <color theme="1"/>
      <name val="Calibri Light"/>
      <family val="2"/>
    </font>
    <font>
      <sz val="9"/>
      <name val="Tahoma"/>
      <family val="2"/>
      <charset val="1"/>
    </font>
    <font>
      <sz val="9"/>
      <name val="Tahoma"/>
      <family val="2"/>
    </font>
  </fonts>
  <fills count="10">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theme="6"/>
        <bgColor indexed="64"/>
      </patternFill>
    </fill>
    <fill>
      <patternFill patternType="solid">
        <fgColor rgb="FFF2F2F2"/>
        <bgColor indexed="64"/>
      </patternFill>
    </fill>
    <fill>
      <patternFill patternType="solid">
        <fgColor rgb="FFFFFFCC"/>
        <bgColor indexed="64"/>
      </patternFill>
    </fill>
    <fill>
      <patternFill patternType="solid">
        <fgColor rgb="FF002060"/>
        <bgColor indexed="64"/>
      </patternFill>
    </fill>
    <fill>
      <patternFill patternType="solid">
        <fgColor rgb="FFFF0000"/>
        <bgColor indexed="64"/>
      </patternFill>
    </fill>
    <fill>
      <patternFill patternType="solid">
        <fgColor rgb="FF00B388"/>
        <bgColor indexed="64"/>
      </patternFill>
    </fill>
  </fills>
  <borders count="32">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rgb="FF7F7F7F"/>
      </bottom>
      <diagonal/>
    </border>
    <border>
      <left style="medium">
        <color auto="1"/>
      </left>
      <right style="medium">
        <color auto="1"/>
      </right>
      <top style="medium">
        <color auto="1"/>
      </top>
      <bottom style="thin">
        <color rgb="FF7F7F7F"/>
      </bottom>
      <diagonal/>
    </border>
    <border>
      <left style="thin">
        <color rgb="FFB2B2B2"/>
      </left>
      <right/>
      <top/>
      <bottom style="medium">
        <color auto="1"/>
      </bottom>
      <diagonal/>
    </border>
    <border>
      <left style="medium">
        <color auto="1"/>
      </left>
      <right style="medium">
        <color auto="1"/>
      </right>
      <top style="thin">
        <color rgb="FF7F7F7F"/>
      </top>
      <bottom style="thin">
        <color rgb="FF7F7F7F"/>
      </bottom>
      <diagonal/>
    </border>
    <border>
      <left/>
      <right/>
      <top style="thin">
        <color rgb="FF7F7F7F"/>
      </top>
      <bottom style="thin">
        <color rgb="FF7F7F7F"/>
      </bottom>
      <diagonal/>
    </border>
    <border>
      <left/>
      <right style="medium">
        <color auto="1"/>
      </right>
      <top style="medium">
        <color auto="1"/>
      </top>
      <bottom style="thin">
        <color rgb="FF7F7F7F"/>
      </bottom>
      <diagonal/>
    </border>
    <border>
      <left style="medium">
        <color auto="1"/>
      </left>
      <right/>
      <top style="thin">
        <color rgb="FF7F7F7F"/>
      </top>
      <bottom style="thin">
        <color rgb="FF7F7F7F"/>
      </bottom>
      <diagonal/>
    </border>
    <border>
      <left style="medium">
        <color auto="1"/>
      </left>
      <right/>
      <top/>
      <bottom style="thin">
        <color rgb="FF7F7F7F"/>
      </bottom>
      <diagonal/>
    </border>
    <border>
      <left style="medium">
        <color auto="1"/>
      </left>
      <right style="medium">
        <color auto="1"/>
      </right>
      <top style="thin">
        <color rgb="FF7F7F7F"/>
      </top>
      <bottom/>
      <diagonal/>
    </border>
    <border>
      <left/>
      <right/>
      <top style="thin">
        <color rgb="FF7F7F7F"/>
      </top>
      <bottom/>
      <diagonal/>
    </border>
    <border>
      <left/>
      <right style="medium">
        <color auto="1"/>
      </right>
      <top style="thin">
        <color rgb="FF7F7F7F"/>
      </top>
      <bottom style="thin">
        <color rgb="FF7F7F7F"/>
      </bottom>
      <diagonal/>
    </border>
    <border>
      <left style="medium">
        <color auto="1"/>
      </left>
      <right/>
      <top style="thin">
        <color rgb="FF7F7F7F"/>
      </top>
      <bottom/>
      <diagonal/>
    </border>
    <border>
      <left style="medium">
        <color auto="1"/>
      </left>
      <right/>
      <top style="thin">
        <color rgb="FF7F7F7F"/>
      </top>
      <bottom style="medium">
        <color auto="1"/>
      </bottom>
      <diagonal/>
    </border>
    <border>
      <left style="medium">
        <color auto="1"/>
      </left>
      <right style="medium">
        <color auto="1"/>
      </right>
      <top style="thin">
        <color rgb="FF7F7F7F"/>
      </top>
      <bottom style="medium">
        <color auto="1"/>
      </bottom>
      <diagonal/>
    </border>
    <border>
      <left/>
      <right/>
      <top style="thin">
        <color rgb="FF7F7F7F"/>
      </top>
      <bottom style="medium">
        <color auto="1"/>
      </bottom>
      <diagonal/>
    </border>
    <border>
      <left/>
      <right style="medium">
        <color auto="1"/>
      </right>
      <top style="thin">
        <color rgb="FF7F7F7F"/>
      </top>
      <bottom style="medium">
        <color auto="1"/>
      </bottom>
      <diagonal/>
    </border>
    <border>
      <left style="thin">
        <color rgb="FFFFFFFF"/>
      </left>
      <right style="thin">
        <color rgb="FFFFFFFF"/>
      </right>
      <top style="thin">
        <color rgb="FFFFFFFF"/>
      </top>
      <bottom style="thin">
        <color rgb="FFFFFFFF"/>
      </bottom>
      <diagonal/>
    </border>
    <border>
      <left/>
      <right/>
      <top/>
      <bottom style="medium">
        <color rgb="FF00B388"/>
      </bottom>
      <diagonal/>
    </border>
    <border>
      <left/>
      <right/>
      <top style="medium">
        <color rgb="FF00B388"/>
      </top>
      <bottom/>
      <diagonal/>
    </border>
  </borders>
  <cellStyleXfs count="13">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5" fillId="5" borderId="1" applyNumberFormat="0" applyAlignment="0" applyProtection="0"/>
    <xf numFmtId="0" fontId="11" fillId="6" borderId="2" applyNumberFormat="0" applyFont="0" applyAlignment="0" applyProtection="0"/>
    <xf numFmtId="0" fontId="10" fillId="0" borderId="0"/>
    <xf numFmtId="9" fontId="22" fillId="0" borderId="0" applyFont="0" applyFill="0" applyBorder="0" applyAlignment="0" applyProtection="0"/>
  </cellStyleXfs>
  <cellXfs count="69">
    <xf numFmtId="0" fontId="0" fillId="0" borderId="0" xfId="0" applyFont="1"/>
    <xf numFmtId="4" fontId="16" fillId="8" borderId="5" xfId="8" applyNumberFormat="1" applyFont="1" applyFill="1" applyBorder="1" applyAlignment="1">
      <alignment horizontal="center"/>
    </xf>
    <xf numFmtId="0" fontId="16" fillId="7" borderId="11" xfId="6" applyFont="1" applyFill="1" applyBorder="1" applyAlignment="1">
      <alignment horizontal="center" vertical="center"/>
    </xf>
    <xf numFmtId="0" fontId="16" fillId="7" borderId="9" xfId="6" applyFont="1" applyFill="1" applyBorder="1" applyAlignment="1">
      <alignment horizontal="center" vertical="center"/>
    </xf>
    <xf numFmtId="0" fontId="16" fillId="7" borderId="8" xfId="6" applyFont="1" applyFill="1" applyBorder="1" applyAlignment="1">
      <alignment horizontal="center" vertical="center"/>
    </xf>
    <xf numFmtId="0" fontId="16" fillId="7" borderId="4" xfId="6" applyFont="1" applyFill="1" applyBorder="1" applyAlignment="1">
      <alignment horizontal="center" vertical="center"/>
    </xf>
    <xf numFmtId="0" fontId="16" fillId="7" borderId="3" xfId="6" applyFont="1" applyFill="1" applyBorder="1" applyAlignment="1">
      <alignment horizontal="center" vertical="center"/>
    </xf>
    <xf numFmtId="0" fontId="18" fillId="0" borderId="31" xfId="0" applyFont="1" applyBorder="1" applyAlignment="1">
      <alignment horizontal="left" wrapText="1"/>
    </xf>
    <xf numFmtId="0" fontId="18" fillId="0" borderId="0" xfId="0" applyFont="1" applyBorder="1" applyAlignment="1">
      <alignment horizontal="center" vertical="top" wrapText="1"/>
    </xf>
    <xf numFmtId="0" fontId="0" fillId="0" borderId="0" xfId="0" applyFont="1" applyBorder="1"/>
    <xf numFmtId="0" fontId="18" fillId="0" borderId="0" xfId="0" applyFont="1" applyBorder="1" applyAlignment="1">
      <alignment horizontal="center" wrapText="1"/>
    </xf>
    <xf numFmtId="0" fontId="0" fillId="0" borderId="31" xfId="0" applyFont="1" applyBorder="1"/>
    <xf numFmtId="0" fontId="18" fillId="0" borderId="31" xfId="0" applyFont="1" applyBorder="1" applyAlignment="1">
      <alignment wrapText="1"/>
    </xf>
    <xf numFmtId="0" fontId="0" fillId="0" borderId="0" xfId="0" applyFont="1"/>
    <xf numFmtId="0" fontId="4" fillId="0" borderId="30" xfId="0" applyFont="1" applyBorder="1" applyAlignment="1">
      <alignment horizontal="left"/>
    </xf>
    <xf numFmtId="0" fontId="11" fillId="0" borderId="10" xfId="0" applyFont="1" applyBorder="1"/>
    <xf numFmtId="1" fontId="16" fillId="3" borderId="12" xfId="7" applyNumberFormat="1" applyFont="1" applyBorder="1" applyAlignment="1">
      <alignment horizontal="center"/>
    </xf>
    <xf numFmtId="1" fontId="16" fillId="3" borderId="6" xfId="7" applyNumberFormat="1" applyFont="1" applyBorder="1" applyAlignment="1">
      <alignment horizontal="center"/>
    </xf>
    <xf numFmtId="1" fontId="16" fillId="8" borderId="12" xfId="8" applyNumberFormat="1" applyFont="1" applyFill="1" applyBorder="1" applyAlignment="1">
      <alignment horizontal="center"/>
    </xf>
    <xf numFmtId="1" fontId="16" fillId="8" borderId="6" xfId="8" applyNumberFormat="1" applyFont="1" applyFill="1" applyBorder="1" applyAlignment="1">
      <alignment horizontal="center"/>
    </xf>
    <xf numFmtId="0" fontId="12" fillId="5" borderId="13" xfId="9" applyFont="1" applyBorder="1"/>
    <xf numFmtId="0" fontId="12" fillId="5" borderId="14" xfId="9" applyFont="1" applyBorder="1"/>
    <xf numFmtId="0" fontId="14" fillId="6" borderId="15" xfId="10" applyFont="1" applyBorder="1"/>
    <xf numFmtId="0" fontId="13" fillId="5" borderId="13" xfId="9" applyFont="1" applyBorder="1"/>
    <xf numFmtId="3" fontId="13" fillId="5" borderId="16" xfId="9" applyNumberFormat="1" applyFont="1" applyBorder="1"/>
    <xf numFmtId="3" fontId="13" fillId="5" borderId="17" xfId="9" applyNumberFormat="1" applyFont="1" applyBorder="1"/>
    <xf numFmtId="3" fontId="13" fillId="5" borderId="18" xfId="9" applyNumberFormat="1" applyFont="1" applyBorder="1"/>
    <xf numFmtId="3" fontId="13" fillId="5" borderId="14" xfId="9" applyNumberFormat="1" applyFont="1" applyBorder="1"/>
    <xf numFmtId="3" fontId="13" fillId="5" borderId="13" xfId="9" applyNumberFormat="1" applyFont="1" applyBorder="1"/>
    <xf numFmtId="0" fontId="12" fillId="5" borderId="19" xfId="9" applyFont="1" applyBorder="1"/>
    <xf numFmtId="0" fontId="12" fillId="5" borderId="16" xfId="9" applyFont="1" applyBorder="1"/>
    <xf numFmtId="0" fontId="13" fillId="5" borderId="20" xfId="9" applyFont="1" applyBorder="1"/>
    <xf numFmtId="3" fontId="13" fillId="5" borderId="21" xfId="9" applyNumberFormat="1" applyFont="1" applyBorder="1"/>
    <xf numFmtId="3" fontId="13" fillId="5" borderId="22" xfId="9" applyNumberFormat="1" applyFont="1" applyBorder="1"/>
    <xf numFmtId="3" fontId="13" fillId="5" borderId="23" xfId="9" applyNumberFormat="1" applyFont="1" applyBorder="1"/>
    <xf numFmtId="3" fontId="13" fillId="5" borderId="19" xfId="9" applyNumberFormat="1" applyFont="1" applyBorder="1"/>
    <xf numFmtId="3" fontId="12" fillId="5" borderId="16" xfId="9" applyNumberFormat="1" applyFont="1" applyBorder="1"/>
    <xf numFmtId="3" fontId="13" fillId="5" borderId="24" xfId="9" applyNumberFormat="1" applyFont="1" applyBorder="1"/>
    <xf numFmtId="0" fontId="13" fillId="5" borderId="25" xfId="9" applyFont="1" applyBorder="1"/>
    <xf numFmtId="164" fontId="13" fillId="5" borderId="26" xfId="9" applyNumberFormat="1" applyFont="1" applyBorder="1"/>
    <xf numFmtId="164" fontId="13" fillId="5" borderId="27" xfId="9" applyNumberFormat="1" applyFont="1" applyBorder="1"/>
    <xf numFmtId="164" fontId="13" fillId="5" borderId="28" xfId="9" applyNumberFormat="1" applyFont="1" applyBorder="1"/>
    <xf numFmtId="164" fontId="13" fillId="5" borderId="25" xfId="9" applyNumberFormat="1" applyFont="1" applyBorder="1"/>
    <xf numFmtId="0" fontId="12" fillId="5" borderId="25" xfId="9" applyFont="1" applyBorder="1"/>
    <xf numFmtId="0" fontId="12" fillId="5" borderId="26" xfId="9" applyFont="1" applyBorder="1"/>
    <xf numFmtId="0" fontId="11" fillId="0" borderId="0" xfId="0" applyFont="1"/>
    <xf numFmtId="4" fontId="11" fillId="0" borderId="0" xfId="0" applyNumberFormat="1" applyFont="1" applyBorder="1"/>
    <xf numFmtId="0" fontId="7" fillId="9" borderId="29" xfId="11" applyFont="1" applyFill="1" applyBorder="1" applyAlignment="1">
      <alignment vertical="center" wrapText="1"/>
    </xf>
    <xf numFmtId="0" fontId="7" fillId="9" borderId="29" xfId="11" applyFont="1" applyFill="1" applyBorder="1" applyAlignment="1">
      <alignment horizontal="center" vertical="center" wrapText="1"/>
    </xf>
    <xf numFmtId="0" fontId="0" fillId="0" borderId="0" xfId="0" applyFont="1"/>
    <xf numFmtId="4" fontId="8" fillId="0" borderId="29" xfId="12" applyNumberFormat="1" applyFont="1" applyFill="1" applyBorder="1" applyAlignment="1">
      <alignment horizontal="center" vertical="center" wrapText="1"/>
    </xf>
    <xf numFmtId="4" fontId="9" fillId="0" borderId="29" xfId="12" applyNumberFormat="1" applyFont="1" applyFill="1" applyBorder="1" applyAlignment="1">
      <alignment horizontal="center" vertical="center" wrapText="1"/>
    </xf>
    <xf numFmtId="4" fontId="8" fillId="5" borderId="29" xfId="12" applyNumberFormat="1" applyFont="1" applyFill="1" applyBorder="1" applyAlignment="1">
      <alignment horizontal="center" vertical="center" wrapText="1"/>
    </xf>
    <xf numFmtId="0" fontId="6" fillId="0" borderId="29" xfId="11" applyFont="1" applyFill="1" applyBorder="1" applyAlignment="1">
      <alignment horizontal="left" vertical="top" wrapText="1"/>
    </xf>
    <xf numFmtId="0" fontId="7" fillId="9" borderId="29" xfId="11" applyFont="1" applyFill="1" applyBorder="1" applyAlignment="1">
      <alignment horizontal="left" vertical="center" wrapText="1"/>
    </xf>
    <xf numFmtId="0" fontId="6" fillId="0" borderId="29" xfId="11" applyFont="1" applyFill="1" applyBorder="1" applyAlignment="1">
      <alignment vertical="top"/>
    </xf>
    <xf numFmtId="4" fontId="5" fillId="0" borderId="29" xfId="12" applyNumberFormat="1" applyFont="1" applyFill="1" applyBorder="1" applyAlignment="1">
      <alignment horizontal="center" vertical="center"/>
    </xf>
    <xf numFmtId="0" fontId="0" fillId="0" borderId="0" xfId="0" applyFont="1" applyBorder="1"/>
    <xf numFmtId="0" fontId="3" fillId="0" borderId="0" xfId="11" applyFont="1" applyFill="1" applyBorder="1" applyAlignment="1">
      <alignment vertical="top"/>
    </xf>
    <xf numFmtId="4" fontId="2" fillId="0" borderId="0" xfId="12" applyNumberFormat="1" applyFont="1"/>
    <xf numFmtId="0" fontId="19" fillId="0" borderId="0" xfId="0" applyFont="1"/>
    <xf numFmtId="0" fontId="17" fillId="0" borderId="30" xfId="0" applyFont="1" applyBorder="1" applyAlignment="1"/>
    <xf numFmtId="0" fontId="17" fillId="0" borderId="30" xfId="0" applyFont="1" applyBorder="1" applyAlignment="1">
      <alignment horizontal="left" wrapText="1"/>
    </xf>
    <xf numFmtId="0" fontId="0" fillId="0" borderId="30" xfId="0" applyFont="1" applyBorder="1"/>
    <xf numFmtId="4" fontId="16" fillId="8" borderId="6" xfId="8" applyNumberFormat="1" applyFont="1" applyFill="1" applyBorder="1" applyAlignment="1">
      <alignment horizontal="center"/>
    </xf>
    <xf numFmtId="4" fontId="16" fillId="8" borderId="7" xfId="8" applyNumberFormat="1" applyFont="1" applyFill="1" applyBorder="1" applyAlignment="1">
      <alignment horizontal="center"/>
    </xf>
    <xf numFmtId="4" fontId="16" fillId="3" borderId="5" xfId="7" applyNumberFormat="1" applyFont="1" applyBorder="1" applyAlignment="1">
      <alignment horizontal="center"/>
    </xf>
    <xf numFmtId="4" fontId="16" fillId="3" borderId="6" xfId="7" applyNumberFormat="1" applyFont="1" applyBorder="1" applyAlignment="1">
      <alignment horizontal="center"/>
    </xf>
    <xf numFmtId="4" fontId="16" fillId="3" borderId="7" xfId="7" applyNumberFormat="1" applyFont="1" applyBorder="1" applyAlignment="1">
      <alignment horizontal="center"/>
    </xf>
  </cellXfs>
  <cellStyles count="13">
    <cellStyle name="Cálculo" xfId="9"/>
    <cellStyle name="Comma" xfId="4"/>
    <cellStyle name="Comma [0]" xfId="5"/>
    <cellStyle name="Currency" xfId="2"/>
    <cellStyle name="Currency [0]" xfId="3"/>
    <cellStyle name="Énfasis3" xfId="8"/>
    <cellStyle name="Énfasis4" xfId="6"/>
    <cellStyle name="Énfasis6" xfId="7"/>
    <cellStyle name="Normal" xfId="0" builtinId="0"/>
    <cellStyle name="Normal_IngGast (2)" xfId="11"/>
    <cellStyle name="Notas" xfId="10"/>
    <cellStyle name="Percent" xfId="1"/>
    <cellStyle name="Porcentaje"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B388"/>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Informe!$B$25:$B$30</c:f>
              <c:strCache>
                <c:ptCount val="6"/>
                <c:pt idx="0">
                  <c:v>&lt; 500</c:v>
                </c:pt>
                <c:pt idx="1">
                  <c:v>501-5.000</c:v>
                </c:pt>
                <c:pt idx="2">
                  <c:v>5.001-20.000</c:v>
                </c:pt>
                <c:pt idx="3">
                  <c:v>20.001-50.000</c:v>
                </c:pt>
                <c:pt idx="4">
                  <c:v>50.001-250.000</c:v>
                </c:pt>
                <c:pt idx="5">
                  <c:v>&gt; 250.000</c:v>
                </c:pt>
              </c:strCache>
            </c:strRef>
          </c:cat>
          <c:val>
            <c:numRef>
              <c:f>Informe!$C$25:$C$30</c:f>
              <c:numCache>
                <c:formatCode>#,##0.00</c:formatCode>
                <c:ptCount val="6"/>
                <c:pt idx="0">
                  <c:v>1671.1743371463601</c:v>
                </c:pt>
                <c:pt idx="1">
                  <c:v>602.86271696570259</c:v>
                </c:pt>
                <c:pt idx="2">
                  <c:v>487.64545974321703</c:v>
                </c:pt>
                <c:pt idx="3">
                  <c:v>454.4458402073015</c:v>
                </c:pt>
                <c:pt idx="4">
                  <c:v>347.31195928740738</c:v>
                </c:pt>
                <c:pt idx="5">
                  <c:v>195.18136512909228</c:v>
                </c:pt>
              </c:numCache>
            </c:numRef>
          </c:val>
          <c:extLst>
            <c:ext xmlns:c16="http://schemas.microsoft.com/office/drawing/2014/chart" uri="{C3380CC4-5D6E-409C-BE32-E72D297353CC}">
              <c16:uniqueId val="{00000000-0F6D-4A71-AE11-5A904EA0DDD5}"/>
            </c:ext>
          </c:extLst>
        </c:ser>
        <c:dLbls>
          <c:showLegendKey val="0"/>
          <c:showVal val="0"/>
          <c:showCatName val="0"/>
          <c:showSerName val="0"/>
          <c:showPercent val="0"/>
          <c:showBubbleSize val="0"/>
        </c:dLbls>
        <c:gapWidth val="150"/>
        <c:axId val="10980532"/>
        <c:axId val="54094473"/>
      </c:barChart>
      <c:lineChart>
        <c:grouping val="standard"/>
        <c:varyColors val="0"/>
        <c:ser>
          <c:idx val="1"/>
          <c:order val="1"/>
          <c:tx>
            <c:v>Ratio nacional</c:v>
          </c:tx>
          <c:marker>
            <c:symbol val="none"/>
          </c:marker>
          <c:cat>
            <c:strRef>
              <c:f>Informe!$B$25:$B$30</c:f>
              <c:strCache>
                <c:ptCount val="6"/>
                <c:pt idx="0">
                  <c:v>&lt; 500</c:v>
                </c:pt>
                <c:pt idx="1">
                  <c:v>501-5.000</c:v>
                </c:pt>
                <c:pt idx="2">
                  <c:v>5.001-20.000</c:v>
                </c:pt>
                <c:pt idx="3">
                  <c:v>20.001-50.000</c:v>
                </c:pt>
                <c:pt idx="4">
                  <c:v>50.001-250.000</c:v>
                </c:pt>
                <c:pt idx="5">
                  <c:v>&gt; 250.000</c:v>
                </c:pt>
              </c:strCache>
            </c:strRef>
          </c:cat>
          <c:val>
            <c:numRef>
              <c:f>Informe!$D$25:$D$30</c:f>
              <c:numCache>
                <c:formatCode>#,##0.00</c:formatCode>
                <c:ptCount val="6"/>
                <c:pt idx="0">
                  <c:v>382.20848333921123</c:v>
                </c:pt>
                <c:pt idx="1">
                  <c:v>382.20848333921123</c:v>
                </c:pt>
                <c:pt idx="2">
                  <c:v>382.20848333921123</c:v>
                </c:pt>
                <c:pt idx="3">
                  <c:v>382.20848333921123</c:v>
                </c:pt>
                <c:pt idx="4">
                  <c:v>382.20848333921123</c:v>
                </c:pt>
                <c:pt idx="5">
                  <c:v>382.20848333921123</c:v>
                </c:pt>
              </c:numCache>
            </c:numRef>
          </c:val>
          <c:smooth val="0"/>
          <c:extLst>
            <c:ext xmlns:c16="http://schemas.microsoft.com/office/drawing/2014/chart" uri="{C3380CC4-5D6E-409C-BE32-E72D297353CC}">
              <c16:uniqueId val="{00000001-0F6D-4A71-AE11-5A904EA0DDD5}"/>
            </c:ext>
          </c:extLst>
        </c:ser>
        <c:dLbls>
          <c:showLegendKey val="0"/>
          <c:showVal val="0"/>
          <c:showCatName val="0"/>
          <c:showSerName val="0"/>
          <c:showPercent val="0"/>
          <c:showBubbleSize val="0"/>
        </c:dLbls>
        <c:marker val="1"/>
        <c:smooth val="0"/>
        <c:axId val="10980532"/>
        <c:axId val="54094473"/>
      </c:lineChart>
      <c:catAx>
        <c:axId val="10980532"/>
        <c:scaling>
          <c:orientation val="minMax"/>
        </c:scaling>
        <c:delete val="0"/>
        <c:axPos val="b"/>
        <c:numFmt formatCode="General" sourceLinked="1"/>
        <c:majorTickMark val="out"/>
        <c:minorTickMark val="none"/>
        <c:tickLblPos val="nextTo"/>
        <c:spPr>
          <a:ln w="6350" cap="flat" cmpd="sng"/>
        </c:spPr>
        <c:crossAx val="54094473"/>
        <c:crosses val="autoZero"/>
        <c:auto val="1"/>
        <c:lblAlgn val="ctr"/>
        <c:lblOffset val="100"/>
        <c:noMultiLvlLbl val="0"/>
      </c:catAx>
      <c:valAx>
        <c:axId val="54094473"/>
        <c:scaling>
          <c:orientation val="minMax"/>
        </c:scaling>
        <c:delete val="0"/>
        <c:axPos val="l"/>
        <c:majorGridlines>
          <c:spPr>
            <a:ln w="6350">
              <a:noFill/>
            </a:ln>
          </c:spPr>
        </c:majorGridlines>
        <c:numFmt formatCode="#,##0.00" sourceLinked="1"/>
        <c:majorTickMark val="out"/>
        <c:minorTickMark val="none"/>
        <c:tickLblPos val="nextTo"/>
        <c:spPr>
          <a:ln w="6350" cap="flat" cmpd="sng"/>
        </c:spPr>
        <c:crossAx val="10980532"/>
        <c:crosses val="autoZero"/>
        <c:crossBetween val="between"/>
      </c:valAx>
    </c:plotArea>
    <c:legend>
      <c:legendPos val="t"/>
      <c:legendEntry>
        <c:idx val="0"/>
        <c:delete val="1"/>
      </c:legendEntry>
      <c:layout/>
      <c:overlay val="0"/>
      <c:txPr>
        <a:bodyPr rot="0" vert="horz"/>
        <a:lstStyle/>
        <a:p>
          <a:pPr>
            <a:defRPr lang="en-US" sz="1000" u="none" baseline="0">
              <a:latin typeface="+mj-lt"/>
              <a:ea typeface="+mj-ea"/>
              <a:cs typeface="+mj-cs"/>
            </a:defRPr>
          </a:pPr>
          <a:endParaRPr lang="es-ES"/>
        </a:p>
      </c:txPr>
    </c:legend>
    <c:plotVisOnly val="1"/>
    <c:dispBlanksAs val="gap"/>
    <c:showDLblsOverMax val="0"/>
  </c:chart>
  <c:spPr>
    <a:ln w="6350">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76200</xdr:colOff>
      <xdr:row>23</xdr:row>
      <xdr:rowOff>114299</xdr:rowOff>
    </xdr:from>
    <xdr:to>
      <xdr:col>4</xdr:col>
      <xdr:colOff>1019175</xdr:colOff>
      <xdr:row>43</xdr:row>
      <xdr:rowOff>123824</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3</xdr:col>
      <xdr:colOff>781050</xdr:colOff>
      <xdr:row>1</xdr:row>
      <xdr:rowOff>390525</xdr:rowOff>
    </xdr:to>
    <xdr:sp macro="" textlink="" fLocksText="0">
      <xdr:nvSpPr>
        <xdr:cNvPr id="3" name="TextBox 2"/>
        <xdr:cNvSpPr txBox="1"/>
      </xdr:nvSpPr>
      <xdr:spPr>
        <a:xfrm>
          <a:off x="714375" y="161925"/>
          <a:ext cx="5324475" cy="390525"/>
        </a:xfrm>
        <a:prstGeom prst="rect">
          <a:avLst/>
        </a:prstGeom>
        <a:solidFill>
          <a:srgbClr val="FFFFFF"/>
        </a:solidFill>
        <a:ln w="9525">
          <a:noFill/>
        </a:ln>
      </xdr:spPr>
      <xdr:style>
        <a:lnRef idx="2">
          <a:schemeClr val="accent1">
            <a:shade val="50000"/>
          </a:schemeClr>
        </a:lnRef>
        <a:fillRef idx="1">
          <a:schemeClr val="accent1"/>
        </a:fillRef>
        <a:effectRef idx="0">
          <a:schemeClr val="accent1"/>
        </a:effectRef>
        <a:fontRef idx="minor">
          <a:schemeClr val="tx1"/>
        </a:fontRef>
      </xdr:style>
      <xdr:txBody>
        <a:bodyPr wrap="square" lIns="0" tIns="45720" rIns="0" bIns="45720"/>
        <a:lstStyle/>
        <a:p>
          <a:pPr>
            <a:defRPr lang="en-US" sz="1800" u="none" baseline="0">
              <a:solidFill>
                <a:schemeClr val="tx1"/>
              </a:solidFill>
              <a:latin typeface="Calibri Light"/>
              <a:ea typeface="Calibri Light"/>
              <a:cs typeface="Calibri Light"/>
            </a:defRPr>
          </a:pPr>
          <a:r>
            <a:t>Remanente de tesorería por habitante</a:t>
          </a:r>
        </a:p>
      </xdr:txBody>
    </xdr:sp>
    <xdr:clientData/>
  </xdr:twoCellAnchor>
  <xdr:twoCellAnchor editAs="oneCell">
    <xdr:from>
      <xdr:col>1</xdr:col>
      <xdr:colOff>2066925</xdr:colOff>
      <xdr:row>6</xdr:row>
      <xdr:rowOff>0</xdr:rowOff>
    </xdr:from>
    <xdr:to>
      <xdr:col>3</xdr:col>
      <xdr:colOff>428625</xdr:colOff>
      <xdr:row>6</xdr:row>
      <xdr:rowOff>0</xdr:rowOff>
    </xdr:to>
    <xdr:sp macro="" textlink="">
      <xdr:nvSpPr>
        <xdr:cNvPr id="5" name="Line 4"/>
        <xdr:cNvSpPr/>
      </xdr:nvSpPr>
      <xdr:spPr>
        <a:xfrm>
          <a:off x="2781300" y="1781175"/>
          <a:ext cx="2905125" cy="0"/>
        </a:xfrm>
        <a:prstGeom prst="line">
          <a:avLst/>
        </a:prstGeom>
        <a:ln>
          <a:solidFill>
            <a:srgbClr val="00B388"/>
          </a:solidFill>
        </a:ln>
      </xdr:spPr>
      <xdr:style>
        <a:lnRef idx="1">
          <a:schemeClr val="accent1"/>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47"/>
  <sheetViews>
    <sheetView showGridLines="0" tabSelected="1" workbookViewId="0"/>
  </sheetViews>
  <sheetFormatPr baseColWidth="10" defaultColWidth="9.140625" defaultRowHeight="12.75" x14ac:dyDescent="0.2"/>
  <cols>
    <col min="1" max="1" width="10.7109375"/>
    <col min="2" max="2" width="49.42578125" style="49" customWidth="1"/>
    <col min="3" max="5" width="18.7109375" style="49" customWidth="1"/>
    <col min="6" max="6" width="10.7109375" style="49"/>
  </cols>
  <sheetData>
    <row r="2" spans="2:6" ht="41.1" customHeight="1" x14ac:dyDescent="0.2">
      <c r="B2" s="13"/>
      <c r="C2" s="13"/>
      <c r="D2" s="13"/>
      <c r="E2" s="13"/>
      <c r="F2" t="s">
        <v>52</v>
      </c>
    </row>
    <row r="3" spans="2:6" x14ac:dyDescent="0.2">
      <c r="B3" s="60" t="s">
        <v>51</v>
      </c>
      <c r="F3"/>
    </row>
    <row r="4" spans="2:6" ht="30" customHeight="1" thickBot="1" x14ac:dyDescent="0.25">
      <c r="B4" s="61" t="s">
        <v>58</v>
      </c>
      <c r="F4"/>
    </row>
    <row r="5" spans="2:6" ht="24.95" customHeight="1" x14ac:dyDescent="0.25">
      <c r="B5" s="12" t="s">
        <v>57</v>
      </c>
      <c r="C5" s="11"/>
      <c r="D5" s="11"/>
      <c r="E5" s="11"/>
      <c r="F5"/>
    </row>
    <row r="6" spans="2:6" ht="20.100000000000001" customHeight="1" x14ac:dyDescent="0.25">
      <c r="B6" s="10" t="s">
        <v>56</v>
      </c>
      <c r="C6" s="9"/>
      <c r="D6" s="9"/>
      <c r="E6" s="9"/>
      <c r="F6"/>
    </row>
    <row r="7" spans="2:6" ht="15" customHeight="1" x14ac:dyDescent="0.2">
      <c r="B7" s="8" t="s">
        <v>55</v>
      </c>
      <c r="C7" s="9"/>
      <c r="D7" s="9"/>
      <c r="E7" s="9"/>
      <c r="F7"/>
    </row>
    <row r="8" spans="2:6" ht="30" customHeight="1" thickBot="1" x14ac:dyDescent="0.25">
      <c r="B8" s="62" t="s">
        <v>54</v>
      </c>
      <c r="C8" s="63"/>
      <c r="D8" s="63"/>
      <c r="E8" s="63"/>
      <c r="F8"/>
    </row>
    <row r="9" spans="2:6" ht="54.95" customHeight="1" x14ac:dyDescent="0.25">
      <c r="B9" s="7" t="s">
        <v>53</v>
      </c>
      <c r="C9" s="11"/>
      <c r="D9" s="11"/>
      <c r="E9" s="11"/>
      <c r="F9"/>
    </row>
    <row r="10" spans="2:6" ht="39.950000000000003" customHeight="1" x14ac:dyDescent="0.2">
      <c r="F10"/>
    </row>
    <row r="11" spans="2:6" ht="15" customHeight="1" x14ac:dyDescent="0.2">
      <c r="B11" s="47" t="s">
        <v>0</v>
      </c>
      <c r="C11" s="48">
        <f>Ctxt.EL.Anio2</f>
        <v>2023</v>
      </c>
      <c r="D11" s="48">
        <f>Ctxt.EL.Anio1</f>
        <v>2024</v>
      </c>
      <c r="E11" s="48" t="s">
        <v>1</v>
      </c>
      <c r="F11"/>
    </row>
    <row r="12" spans="2:6" ht="15" customHeight="1" x14ac:dyDescent="0.2">
      <c r="C12" s="50" t="str">
        <f>CONCATENATE(TEXT(Gen.EL.Ratio.Est.Anio2,"#.##0,00")," ",Ctxt.EL.NombreRatio)</f>
        <v>334,82 €/hab.</v>
      </c>
      <c r="D12" s="51" t="str">
        <f>CONCATENATE(TEXT(Gen.EL.Ratio.Est.Anio1,"#.##0,00")," ",Ctxt.EL.NombreRatio)</f>
        <v>382,21 €/hab.</v>
      </c>
      <c r="E12" s="52" t="str">
        <f>CONCATENATE(TEXT(Gen.EL.Ratio.Est.Anio1-Gen.EL.Ratio.Est.Anio2,"#.##0,00")," ",Ctxt.EL.NombreRatio)</f>
        <v>47,39 €/hab.</v>
      </c>
      <c r="F12"/>
    </row>
    <row r="13" spans="2:6" ht="15" customHeight="1" x14ac:dyDescent="0.2">
      <c r="B13" s="53"/>
      <c r="C13" s="53"/>
      <c r="D13" s="53"/>
      <c r="E13" s="53"/>
      <c r="F13"/>
    </row>
    <row r="14" spans="2:6" ht="15" customHeight="1" x14ac:dyDescent="0.2">
      <c r="B14" s="54" t="s">
        <v>2</v>
      </c>
      <c r="C14" s="48">
        <f>Ctxt.EL.Anio2</f>
        <v>2023</v>
      </c>
      <c r="D14" s="48">
        <f>Ctxt.EL.Anio1</f>
        <v>2024</v>
      </c>
      <c r="E14" s="48" t="s">
        <v>1</v>
      </c>
      <c r="F14"/>
    </row>
    <row r="15" spans="2:6" ht="15" customHeight="1" x14ac:dyDescent="0.2">
      <c r="B15" s="55" t="s">
        <v>3</v>
      </c>
      <c r="C15" s="56" t="str">
        <f>CONCATENATE(TEXT(Gen.EL.Ratio.Rango1.Anio2,"#.##0,00")," ",Ctxt.EL.NombreRatio)</f>
        <v>1.526,60 €/hab.</v>
      </c>
      <c r="D15" s="51" t="str">
        <f>CONCATENATE(TEXT(Gen.EL.Ratio.Rango1.Anio1,"#.##0,00")," ",Ctxt.EL.NombreRatio)</f>
        <v>1.671,17 €/hab.</v>
      </c>
      <c r="E15" s="52" t="str">
        <f>CONCATENATE(TEXT(Gen.EL.Ratio.Rango1.Anio1-Gen.EL.Ratio.Rango1.Anio2,"#.##0,00")," ",Ctxt.EL.NombreRatio)</f>
        <v>144,58 €/hab.</v>
      </c>
      <c r="F15"/>
    </row>
    <row r="16" spans="2:6" ht="15" customHeight="1" x14ac:dyDescent="0.2">
      <c r="B16" s="55" t="s">
        <v>4</v>
      </c>
      <c r="C16" s="56" t="str">
        <f>CONCATENATE(TEXT(Gen.EL.Ratio.Rango2.Anio2,"#.##0,00")," ",Ctxt.EL.NombreRatio)</f>
        <v>561,45 €/hab.</v>
      </c>
      <c r="D16" s="51" t="str">
        <f>CONCATENATE(TEXT(Gen.EL.Ratio.Rango2.Anio1,"#.##0,00")," ",Ctxt.EL.NombreRatio)</f>
        <v>602,86 €/hab.</v>
      </c>
      <c r="E16" s="52" t="str">
        <f>CONCATENATE(TEXT(Gen.EL.Ratio.Rango2.Anio1-Gen.EL.Ratio.Rango2.Anio2,"#.##0,00")," ",Ctxt.EL.NombreRatio)</f>
        <v>41,41 €/hab.</v>
      </c>
      <c r="F16"/>
    </row>
    <row r="17" spans="2:6" ht="15" customHeight="1" x14ac:dyDescent="0.2">
      <c r="B17" s="55" t="s">
        <v>5</v>
      </c>
      <c r="C17" s="56" t="str">
        <f>CONCATENATE(TEXT(Gen.EL.Ratio.Rango3.Anio2,"#.##0,00")," ",Ctxt.EL.NombreRatio)</f>
        <v>413,70 €/hab.</v>
      </c>
      <c r="D17" s="51" t="str">
        <f>CONCATENATE(TEXT(Gen.EL.Ratio.Rango3.Anio1,"#.##0,00")," ",Ctxt.EL.NombreRatio)</f>
        <v>487,65 €/hab.</v>
      </c>
      <c r="E17" s="52" t="str">
        <f>CONCATENATE(TEXT(Gen.EL.Ratio.Rango3.Anio1-Gen.EL.Ratio.Rango3.Anio2,"#.##0,00")," ",Ctxt.EL.NombreRatio)</f>
        <v>73,94 €/hab.</v>
      </c>
      <c r="F17"/>
    </row>
    <row r="18" spans="2:6" ht="15" customHeight="1" x14ac:dyDescent="0.2">
      <c r="B18" s="55" t="s">
        <v>6</v>
      </c>
      <c r="C18" s="56" t="str">
        <f>CONCATENATE(TEXT(Gen.EL.Ratio.Rango4.Anio2,"#.##0,00")," ",Ctxt.EL.NombreRatio)</f>
        <v>371,68 €/hab.</v>
      </c>
      <c r="D18" s="51" t="str">
        <f>CONCATENATE(TEXT(Gen.EL.Ratio.Rango4.Anio1,"#.##0,00")," ",Ctxt.EL.NombreRatio)</f>
        <v>454,45 €/hab.</v>
      </c>
      <c r="E18" s="52" t="str">
        <f>CONCATENATE(TEXT(Gen.EL.Ratio.Rango4.Anio1-Gen.EL.Ratio.Rango4.Anio2,"#.##0,00")," ",Ctxt.EL.NombreRatio)</f>
        <v>82,76 €/hab.</v>
      </c>
      <c r="F18"/>
    </row>
    <row r="19" spans="2:6" ht="15" customHeight="1" x14ac:dyDescent="0.2">
      <c r="B19" s="55" t="s">
        <v>7</v>
      </c>
      <c r="C19" s="56" t="str">
        <f>CONCATENATE(TEXT(Gen.EL.Ratio.Rango5.Anio2,"#.##0,00")," ",Ctxt.EL.NombreRatio)</f>
        <v>281,40 €/hab.</v>
      </c>
      <c r="D19" s="51" t="str">
        <f>CONCATENATE(TEXT(Gen.EL.Ratio.Rango5.Anio1,"#.##0,00")," ",Ctxt.EL.NombreRatio)</f>
        <v>347,31 €/hab.</v>
      </c>
      <c r="E19" s="52" t="str">
        <f>CONCATENATE(TEXT(Gen.EL.Ratio.Rango5.Anio1-Gen.EL.Ratio.Rango5.Anio2,"#.##0,00")," ",Ctxt.EL.NombreRatio)</f>
        <v>65,91 €/hab.</v>
      </c>
      <c r="F19"/>
    </row>
    <row r="20" spans="2:6" ht="15" customHeight="1" x14ac:dyDescent="0.2">
      <c r="B20" s="55" t="s">
        <v>8</v>
      </c>
      <c r="C20" s="56" t="str">
        <f>CONCATENATE(TEXT(Gen.EL.Ratio.Rango6.Anio2,"#.##0,00")," ",Ctxt.EL.NombreRatio)</f>
        <v>171,16 €/hab.</v>
      </c>
      <c r="D20" s="51" t="str">
        <f>CONCATENATE(TEXT(Gen.EL.Ratio.Rango6.Anio1,"#.##0,00")," ",Ctxt.EL.NombreRatio)</f>
        <v>195,18 €/hab.</v>
      </c>
      <c r="E20" s="52" t="str">
        <f>CONCATENATE(TEXT(Gen.EL.Ratio.Rango6.Anio1-Gen.EL.Ratio.Rango6.Anio2,"#.##0,00")," ",Ctxt.EL.NombreRatio)</f>
        <v>24,02 €/hab.</v>
      </c>
      <c r="F20"/>
    </row>
    <row r="21" spans="2:6" x14ac:dyDescent="0.2">
      <c r="F21"/>
    </row>
    <row r="22" spans="2:6" s="49" customFormat="1" x14ac:dyDescent="0.2">
      <c r="F22"/>
    </row>
    <row r="23" spans="2:6" s="49" customFormat="1" ht="24" thickBot="1" x14ac:dyDescent="0.4">
      <c r="B23" s="14" t="s">
        <v>9</v>
      </c>
      <c r="C23" s="14"/>
      <c r="D23" s="14"/>
      <c r="E23" s="14"/>
      <c r="F23"/>
    </row>
    <row r="24" spans="2:6" x14ac:dyDescent="0.2">
      <c r="B24" s="57"/>
      <c r="F24"/>
    </row>
    <row r="25" spans="2:6" x14ac:dyDescent="0.2">
      <c r="B25" s="58" t="s">
        <v>10</v>
      </c>
      <c r="C25" s="59">
        <f>Gen.EL.Ratio.Rango1.Anio1</f>
        <v>1671.1743371463601</v>
      </c>
      <c r="D25" s="59">
        <f t="shared" ref="D25:D30" si="0">Gen.EL.Ratio.Est.Anio1</f>
        <v>382.20848333921123</v>
      </c>
      <c r="F25"/>
    </row>
    <row r="26" spans="2:6" x14ac:dyDescent="0.2">
      <c r="B26" s="58" t="s">
        <v>11</v>
      </c>
      <c r="C26" s="59">
        <f>Gen.EL.Ratio.Rango2.Anio1</f>
        <v>602.86271696570259</v>
      </c>
      <c r="D26" s="59">
        <f t="shared" si="0"/>
        <v>382.20848333921123</v>
      </c>
      <c r="F26"/>
    </row>
    <row r="27" spans="2:6" x14ac:dyDescent="0.2">
      <c r="B27" s="58" t="s">
        <v>12</v>
      </c>
      <c r="C27" s="59">
        <f>Gen.EL.Ratio.Rango3.Anio1</f>
        <v>487.64545974321703</v>
      </c>
      <c r="D27" s="59">
        <f t="shared" si="0"/>
        <v>382.20848333921123</v>
      </c>
      <c r="F27"/>
    </row>
    <row r="28" spans="2:6" x14ac:dyDescent="0.2">
      <c r="B28" s="58" t="s">
        <v>13</v>
      </c>
      <c r="C28" s="59">
        <f>Gen.EL.Ratio.Rango4.Anio1</f>
        <v>454.4458402073015</v>
      </c>
      <c r="D28" s="59">
        <f t="shared" si="0"/>
        <v>382.20848333921123</v>
      </c>
      <c r="F28"/>
    </row>
    <row r="29" spans="2:6" x14ac:dyDescent="0.2">
      <c r="B29" s="58" t="s">
        <v>14</v>
      </c>
      <c r="C29" s="59">
        <f>Gen.EL.Ratio.Rango5.Anio1</f>
        <v>347.31195928740738</v>
      </c>
      <c r="D29" s="59">
        <f t="shared" si="0"/>
        <v>382.20848333921123</v>
      </c>
      <c r="F29"/>
    </row>
    <row r="30" spans="2:6" x14ac:dyDescent="0.2">
      <c r="B30" s="58" t="s">
        <v>15</v>
      </c>
      <c r="C30" s="59">
        <f>Gen.EL.Ratio.Rango6.Anio1</f>
        <v>195.18136512909228</v>
      </c>
      <c r="D30" s="59">
        <f t="shared" si="0"/>
        <v>382.20848333921123</v>
      </c>
      <c r="F30"/>
    </row>
    <row r="31" spans="2:6" x14ac:dyDescent="0.2">
      <c r="F31"/>
    </row>
    <row r="32" spans="2:6" x14ac:dyDescent="0.2">
      <c r="F32"/>
    </row>
    <row r="33" spans="2:6" x14ac:dyDescent="0.2">
      <c r="F33"/>
    </row>
    <row r="34" spans="2:6" x14ac:dyDescent="0.2">
      <c r="F34"/>
    </row>
    <row r="35" spans="2:6" x14ac:dyDescent="0.2">
      <c r="F35"/>
    </row>
    <row r="36" spans="2:6" x14ac:dyDescent="0.2">
      <c r="F36"/>
    </row>
    <row r="37" spans="2:6" x14ac:dyDescent="0.2">
      <c r="F37"/>
    </row>
    <row r="38" spans="2:6" x14ac:dyDescent="0.2">
      <c r="F38"/>
    </row>
    <row r="39" spans="2:6" x14ac:dyDescent="0.2">
      <c r="F39"/>
    </row>
    <row r="40" spans="2:6" x14ac:dyDescent="0.2">
      <c r="F40"/>
    </row>
    <row r="41" spans="2:6" x14ac:dyDescent="0.2">
      <c r="F41"/>
    </row>
    <row r="42" spans="2:6" x14ac:dyDescent="0.2">
      <c r="F42"/>
    </row>
    <row r="43" spans="2:6" x14ac:dyDescent="0.2">
      <c r="F43"/>
    </row>
    <row r="44" spans="2:6" x14ac:dyDescent="0.2">
      <c r="F44"/>
    </row>
    <row r="45" spans="2:6" x14ac:dyDescent="0.2">
      <c r="F45"/>
    </row>
    <row r="46" spans="2:6" x14ac:dyDescent="0.2">
      <c r="F46"/>
    </row>
    <row r="47" spans="2:6" ht="15" customHeight="1" x14ac:dyDescent="0.2">
      <c r="B47" s="49" t="s">
        <v>16</v>
      </c>
      <c r="F47"/>
    </row>
  </sheetData>
  <mergeCells count="6">
    <mergeCell ref="B23:E23"/>
    <mergeCell ref="B2:E2"/>
    <mergeCell ref="B5:E5"/>
    <mergeCell ref="B6:E6"/>
    <mergeCell ref="B7:E7"/>
    <mergeCell ref="B9:E9"/>
  </mergeCells>
  <printOptions horizontalCentered="1"/>
  <pageMargins left="0" right="0" top="0.39370078740157499" bottom="0.31496063461453899" header="0.31496063461453899" footer="0.31496063461453899"/>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9"/>
  <sheetViews>
    <sheetView workbookViewId="0">
      <pane xSplit="5" ySplit="2" topLeftCell="F3" activePane="bottomRight" state="frozen"/>
      <selection pane="topRight" activeCell="G1" sqref="G1"/>
      <selection pane="bottomLeft" activeCell="A3" sqref="A3"/>
      <selection pane="bottomRight" activeCell="D9" sqref="D9"/>
    </sheetView>
  </sheetViews>
  <sheetFormatPr baseColWidth="10" defaultColWidth="11.42578125" defaultRowHeight="15" customHeight="1" x14ac:dyDescent="0.25"/>
  <cols>
    <col min="1" max="1" width="23.28515625" style="45" bestFit="1" customWidth="1"/>
    <col min="2" max="2" width="27.7109375" style="45" customWidth="1"/>
    <col min="3" max="3" width="3.42578125" style="45" customWidth="1"/>
    <col min="4" max="4" width="19.42578125" style="45" bestFit="1" customWidth="1"/>
    <col min="5" max="5" width="51.7109375" style="45" bestFit="1" customWidth="1"/>
    <col min="6" max="8" width="13.85546875" style="46" bestFit="1" customWidth="1"/>
    <col min="9" max="17" width="15.42578125" style="46" bestFit="1" customWidth="1"/>
    <col min="18" max="18" width="16.42578125" style="46" bestFit="1" customWidth="1"/>
    <col min="19" max="20" width="15.42578125" style="46" bestFit="1" customWidth="1"/>
    <col min="21" max="21" width="16.42578125" style="46" bestFit="1" customWidth="1"/>
    <col min="22" max="23" width="15.42578125" style="46" bestFit="1" customWidth="1"/>
    <col min="24" max="26" width="16.5703125" style="46" bestFit="1" customWidth="1"/>
    <col min="27" max="28" width="11.42578125" style="45" customWidth="1"/>
    <col min="29" max="29" width="25.42578125" style="45" bestFit="1" customWidth="1"/>
    <col min="30" max="30" width="11.42578125" style="45" customWidth="1"/>
    <col min="31" max="16384" width="11.42578125" style="45"/>
  </cols>
  <sheetData>
    <row r="1" spans="1:26" ht="15.75" thickBot="1" x14ac:dyDescent="0.3">
      <c r="A1" s="6" t="s">
        <v>17</v>
      </c>
      <c r="B1" s="5"/>
      <c r="E1" s="6" t="s">
        <v>18</v>
      </c>
      <c r="F1" s="66" t="s">
        <v>19</v>
      </c>
      <c r="G1" s="67"/>
      <c r="H1" s="68"/>
      <c r="I1" s="66" t="s">
        <v>20</v>
      </c>
      <c r="J1" s="67"/>
      <c r="K1" s="68"/>
      <c r="L1" s="66" t="s">
        <v>21</v>
      </c>
      <c r="M1" s="67"/>
      <c r="N1" s="68"/>
      <c r="O1" s="66" t="s">
        <v>22</v>
      </c>
      <c r="P1" s="67"/>
      <c r="Q1" s="68"/>
      <c r="R1" s="66" t="s">
        <v>23</v>
      </c>
      <c r="S1" s="67"/>
      <c r="T1" s="68"/>
      <c r="U1" s="66" t="s">
        <v>24</v>
      </c>
      <c r="V1" s="67"/>
      <c r="W1" s="68"/>
      <c r="X1" s="1" t="s">
        <v>25</v>
      </c>
      <c r="Y1" s="64"/>
      <c r="Z1" s="65"/>
    </row>
    <row r="2" spans="1:26" ht="15.75" thickBot="1" x14ac:dyDescent="0.3">
      <c r="A2" s="4"/>
      <c r="B2" s="3"/>
      <c r="D2" s="15"/>
      <c r="E2" s="2"/>
      <c r="F2" s="16">
        <f>Ctxt.EL.Anio3</f>
        <v>2022</v>
      </c>
      <c r="G2" s="17">
        <f>Ctxt.EL.Anio2</f>
        <v>2023</v>
      </c>
      <c r="H2" s="16">
        <f>Ctxt.EL.Anio1</f>
        <v>2024</v>
      </c>
      <c r="I2" s="17">
        <f>Ctxt.EL.Anio3</f>
        <v>2022</v>
      </c>
      <c r="J2" s="16">
        <f>Ctxt.EL.Anio2</f>
        <v>2023</v>
      </c>
      <c r="K2" s="17">
        <f>Ctxt.EL.Anio1</f>
        <v>2024</v>
      </c>
      <c r="L2" s="16">
        <f>Ctxt.EL.Anio3</f>
        <v>2022</v>
      </c>
      <c r="M2" s="17">
        <f>Ctxt.EL.Anio2</f>
        <v>2023</v>
      </c>
      <c r="N2" s="16">
        <f>Ctxt.EL.Anio1</f>
        <v>2024</v>
      </c>
      <c r="O2" s="17">
        <f>Ctxt.EL.Anio3</f>
        <v>2022</v>
      </c>
      <c r="P2" s="16">
        <f>Ctxt.EL.Anio2</f>
        <v>2023</v>
      </c>
      <c r="Q2" s="17">
        <f>Ctxt.EL.Anio1</f>
        <v>2024</v>
      </c>
      <c r="R2" s="16">
        <f>Ctxt.EL.Anio3</f>
        <v>2022</v>
      </c>
      <c r="S2" s="17">
        <f>Ctxt.EL.Anio2</f>
        <v>2023</v>
      </c>
      <c r="T2" s="16">
        <f>Ctxt.EL.Anio1</f>
        <v>2024</v>
      </c>
      <c r="U2" s="17">
        <f>Ctxt.EL.Anio3</f>
        <v>2022</v>
      </c>
      <c r="V2" s="16">
        <f>Ctxt.EL.Anio2</f>
        <v>2023</v>
      </c>
      <c r="W2" s="17">
        <f>Ctxt.EL.Anio1</f>
        <v>2024</v>
      </c>
      <c r="X2" s="18">
        <f>Ctxt.EL.Anio3</f>
        <v>2022</v>
      </c>
      <c r="Y2" s="19">
        <f>Ctxt.EL.Anio2</f>
        <v>2023</v>
      </c>
      <c r="Z2" s="18">
        <f>Ctxt.EL.Anio1</f>
        <v>2024</v>
      </c>
    </row>
    <row r="3" spans="1:26" ht="15.75" thickBot="1" x14ac:dyDescent="0.3">
      <c r="A3" s="20" t="s">
        <v>26</v>
      </c>
      <c r="B3" s="21">
        <v>2024</v>
      </c>
      <c r="D3" s="22" t="s">
        <v>27</v>
      </c>
      <c r="E3" s="23" t="s">
        <v>28</v>
      </c>
      <c r="F3" s="24">
        <v>725219</v>
      </c>
      <c r="G3" s="25">
        <v>732023</v>
      </c>
      <c r="H3" s="24">
        <v>724617</v>
      </c>
      <c r="I3" s="25">
        <v>4977209</v>
      </c>
      <c r="J3" s="24">
        <v>4995539</v>
      </c>
      <c r="K3" s="25">
        <v>4989159</v>
      </c>
      <c r="L3" s="24">
        <v>8781961</v>
      </c>
      <c r="M3" s="26">
        <v>8736608</v>
      </c>
      <c r="N3" s="27">
        <v>8759708</v>
      </c>
      <c r="O3" s="27">
        <v>7837670</v>
      </c>
      <c r="P3" s="25">
        <v>8032859</v>
      </c>
      <c r="Q3" s="28">
        <v>8226541</v>
      </c>
      <c r="R3" s="24">
        <v>13875040</v>
      </c>
      <c r="S3" s="25">
        <v>14093254</v>
      </c>
      <c r="T3" s="24">
        <v>14259100</v>
      </c>
      <c r="U3" s="25">
        <v>11278321</v>
      </c>
      <c r="V3" s="24">
        <v>11432232</v>
      </c>
      <c r="W3" s="25">
        <v>11628688</v>
      </c>
      <c r="X3" s="24">
        <v>47475420</v>
      </c>
      <c r="Y3" s="25">
        <v>48022515</v>
      </c>
      <c r="Z3" s="24">
        <v>48587813</v>
      </c>
    </row>
    <row r="4" spans="1:26" x14ac:dyDescent="0.25">
      <c r="A4" s="29" t="s">
        <v>29</v>
      </c>
      <c r="B4" s="30">
        <v>2023</v>
      </c>
      <c r="E4" s="31" t="s">
        <v>30</v>
      </c>
      <c r="F4" s="32">
        <v>971383</v>
      </c>
      <c r="G4" s="25">
        <v>976152</v>
      </c>
      <c r="H4" s="24">
        <v>975626</v>
      </c>
      <c r="I4" s="33">
        <v>3753076</v>
      </c>
      <c r="J4" s="24">
        <v>3745338</v>
      </c>
      <c r="K4" s="25">
        <v>3728358</v>
      </c>
      <c r="L4" s="32">
        <v>5199190</v>
      </c>
      <c r="M4" s="34">
        <v>5112721</v>
      </c>
      <c r="N4" s="24">
        <v>5072796</v>
      </c>
      <c r="O4" s="32">
        <v>4283081</v>
      </c>
      <c r="P4" s="25">
        <v>4345721</v>
      </c>
      <c r="Q4" s="35">
        <v>4403152</v>
      </c>
      <c r="R4" s="32">
        <v>6958709</v>
      </c>
      <c r="S4" s="25">
        <v>6985507</v>
      </c>
      <c r="T4" s="24">
        <v>6985507</v>
      </c>
      <c r="U4" s="33">
        <v>5458269</v>
      </c>
      <c r="V4" s="24">
        <v>5458269</v>
      </c>
      <c r="W4" s="25">
        <v>5458269</v>
      </c>
      <c r="X4" s="32">
        <v>26623708</v>
      </c>
      <c r="Y4" s="25">
        <v>26623708</v>
      </c>
      <c r="Z4" s="24">
        <v>26623708</v>
      </c>
    </row>
    <row r="5" spans="1:26" x14ac:dyDescent="0.25">
      <c r="A5" s="29" t="s">
        <v>31</v>
      </c>
      <c r="B5" s="30">
        <v>2022</v>
      </c>
      <c r="E5" s="31" t="s">
        <v>32</v>
      </c>
      <c r="F5" s="32">
        <v>3985</v>
      </c>
      <c r="G5" s="25">
        <v>3991</v>
      </c>
      <c r="H5" s="24">
        <v>3987</v>
      </c>
      <c r="I5" s="33">
        <v>2833</v>
      </c>
      <c r="J5" s="24">
        <v>2825</v>
      </c>
      <c r="K5" s="25">
        <v>2823</v>
      </c>
      <c r="L5" s="32">
        <v>896</v>
      </c>
      <c r="M5" s="34">
        <v>891</v>
      </c>
      <c r="N5" s="24">
        <v>893</v>
      </c>
      <c r="O5" s="32">
        <v>266</v>
      </c>
      <c r="P5" s="25">
        <v>272</v>
      </c>
      <c r="Q5" s="35">
        <v>277</v>
      </c>
      <c r="R5" s="32">
        <v>134</v>
      </c>
      <c r="S5" s="25">
        <v>135</v>
      </c>
      <c r="T5" s="24">
        <v>135</v>
      </c>
      <c r="U5" s="33">
        <v>17</v>
      </c>
      <c r="V5" s="24">
        <v>17</v>
      </c>
      <c r="W5" s="25">
        <v>17</v>
      </c>
      <c r="X5" s="32">
        <v>8131</v>
      </c>
      <c r="Y5" s="25">
        <v>8131</v>
      </c>
      <c r="Z5" s="24">
        <v>8132</v>
      </c>
    </row>
    <row r="6" spans="1:26" x14ac:dyDescent="0.25">
      <c r="A6" s="29" t="s">
        <v>33</v>
      </c>
      <c r="B6" s="36">
        <v>0</v>
      </c>
      <c r="E6" s="31" t="s">
        <v>34</v>
      </c>
      <c r="F6" s="24">
        <v>583673</v>
      </c>
      <c r="G6" s="25">
        <v>588630</v>
      </c>
      <c r="H6" s="24">
        <v>442081</v>
      </c>
      <c r="I6" s="25">
        <v>4203652</v>
      </c>
      <c r="J6" s="24">
        <v>4220916</v>
      </c>
      <c r="K6" s="25">
        <v>3208756</v>
      </c>
      <c r="L6" s="24">
        <v>8025940</v>
      </c>
      <c r="M6" s="34">
        <v>7981886</v>
      </c>
      <c r="N6" s="24">
        <v>6360779</v>
      </c>
      <c r="O6" s="24">
        <v>7172129</v>
      </c>
      <c r="P6" s="25">
        <v>7406068</v>
      </c>
      <c r="Q6" s="35">
        <v>6310038</v>
      </c>
      <c r="R6" s="24">
        <v>13238544</v>
      </c>
      <c r="S6" s="25">
        <v>13701458</v>
      </c>
      <c r="T6" s="24">
        <v>11862374</v>
      </c>
      <c r="U6" s="25">
        <v>11024649</v>
      </c>
      <c r="V6" s="24">
        <v>11176346</v>
      </c>
      <c r="W6" s="25">
        <v>10642195</v>
      </c>
      <c r="X6" s="24">
        <v>44248587</v>
      </c>
      <c r="Y6" s="25">
        <v>45075304</v>
      </c>
      <c r="Z6" s="24">
        <v>38826223</v>
      </c>
    </row>
    <row r="7" spans="1:26" x14ac:dyDescent="0.25">
      <c r="A7" s="29" t="s">
        <v>35</v>
      </c>
      <c r="B7" s="36">
        <v>500</v>
      </c>
      <c r="E7" s="31" t="s">
        <v>36</v>
      </c>
      <c r="F7" s="32">
        <v>773125</v>
      </c>
      <c r="G7" s="25">
        <v>779986</v>
      </c>
      <c r="H7" s="24">
        <v>587504</v>
      </c>
      <c r="I7" s="33">
        <v>3196261</v>
      </c>
      <c r="J7" s="24">
        <v>3176506</v>
      </c>
      <c r="K7" s="25">
        <v>2407193</v>
      </c>
      <c r="L7" s="32">
        <v>4804292</v>
      </c>
      <c r="M7" s="34">
        <v>4725917</v>
      </c>
      <c r="N7" s="24">
        <v>3740584</v>
      </c>
      <c r="O7" s="32">
        <v>3926431</v>
      </c>
      <c r="P7" s="25">
        <v>4039442</v>
      </c>
      <c r="Q7" s="35">
        <v>3401570</v>
      </c>
      <c r="R7" s="32">
        <v>6666976</v>
      </c>
      <c r="S7" s="25">
        <v>6796253</v>
      </c>
      <c r="T7" s="24">
        <v>5768608</v>
      </c>
      <c r="U7" s="33">
        <v>5338416</v>
      </c>
      <c r="V7" s="24">
        <v>5338416</v>
      </c>
      <c r="W7" s="25">
        <v>4997550</v>
      </c>
      <c r="X7" s="32">
        <v>24705501</v>
      </c>
      <c r="Y7" s="25">
        <v>24856520</v>
      </c>
      <c r="Z7" s="24">
        <v>20903009</v>
      </c>
    </row>
    <row r="8" spans="1:26" x14ac:dyDescent="0.25">
      <c r="A8" s="29" t="s">
        <v>37</v>
      </c>
      <c r="B8" s="36">
        <v>501</v>
      </c>
      <c r="E8" s="31" t="s">
        <v>38</v>
      </c>
      <c r="F8" s="32">
        <v>3133</v>
      </c>
      <c r="G8" s="25">
        <v>3161</v>
      </c>
      <c r="H8" s="32">
        <v>2382</v>
      </c>
      <c r="I8" s="33">
        <v>2379</v>
      </c>
      <c r="J8" s="24">
        <v>2365</v>
      </c>
      <c r="K8" s="33">
        <v>1806</v>
      </c>
      <c r="L8" s="32">
        <v>820</v>
      </c>
      <c r="M8" s="34">
        <v>814</v>
      </c>
      <c r="N8" s="32">
        <v>648</v>
      </c>
      <c r="O8" s="32">
        <v>243</v>
      </c>
      <c r="P8" s="25">
        <v>251</v>
      </c>
      <c r="Q8" s="37">
        <v>213</v>
      </c>
      <c r="R8" s="32">
        <v>126</v>
      </c>
      <c r="S8" s="25">
        <v>130</v>
      </c>
      <c r="T8" s="32">
        <v>111</v>
      </c>
      <c r="U8" s="33">
        <v>16</v>
      </c>
      <c r="V8" s="24">
        <v>16</v>
      </c>
      <c r="W8" s="33">
        <v>14</v>
      </c>
      <c r="X8" s="32">
        <v>6717</v>
      </c>
      <c r="Y8" s="25">
        <v>6737</v>
      </c>
      <c r="Z8" s="32">
        <v>5174</v>
      </c>
    </row>
    <row r="9" spans="1:26" ht="15.75" thickBot="1" x14ac:dyDescent="0.3">
      <c r="A9" s="29" t="s">
        <v>39</v>
      </c>
      <c r="B9" s="36">
        <v>5000</v>
      </c>
      <c r="E9" s="38" t="s">
        <v>40</v>
      </c>
      <c r="F9" s="39">
        <v>1542.5247155170787</v>
      </c>
      <c r="G9" s="40">
        <v>1526.5960401440634</v>
      </c>
      <c r="H9" s="39">
        <v>1671.1743371463601</v>
      </c>
      <c r="I9" s="40">
        <v>702.86755364858936</v>
      </c>
      <c r="J9" s="39">
        <v>561.45386595231935</v>
      </c>
      <c r="K9" s="40">
        <v>602.86271696570259</v>
      </c>
      <c r="L9" s="39">
        <v>452.591767245955</v>
      </c>
      <c r="M9" s="41">
        <v>413.7048510752972</v>
      </c>
      <c r="N9" s="39">
        <v>487.64545974321703</v>
      </c>
      <c r="O9" s="39">
        <v>409.39361485271667</v>
      </c>
      <c r="P9" s="40">
        <v>371.68482730917407</v>
      </c>
      <c r="Q9" s="42">
        <v>454.4458402073015</v>
      </c>
      <c r="R9" s="39">
        <v>276.80968181395173</v>
      </c>
      <c r="S9" s="40">
        <v>281.40392764551041</v>
      </c>
      <c r="T9" s="39">
        <v>347.31195928740738</v>
      </c>
      <c r="U9" s="40">
        <v>166.42864739367212</v>
      </c>
      <c r="V9" s="39">
        <v>171.15976183271349</v>
      </c>
      <c r="W9" s="40">
        <v>195.18136512909228</v>
      </c>
      <c r="X9" s="39">
        <v>359.85360131838786</v>
      </c>
      <c r="Y9" s="40">
        <v>334.81532843150654</v>
      </c>
      <c r="Z9" s="39">
        <v>382.20848333921123</v>
      </c>
    </row>
    <row r="10" spans="1:26" ht="15" customHeight="1" x14ac:dyDescent="0.25">
      <c r="A10" s="29" t="s">
        <v>41</v>
      </c>
      <c r="B10" s="36">
        <v>5001</v>
      </c>
    </row>
    <row r="11" spans="1:26" ht="15" customHeight="1" x14ac:dyDescent="0.25">
      <c r="A11" s="29" t="s">
        <v>42</v>
      </c>
      <c r="B11" s="36">
        <v>20000</v>
      </c>
    </row>
    <row r="12" spans="1:26" ht="15" customHeight="1" x14ac:dyDescent="0.25">
      <c r="A12" s="29" t="s">
        <v>43</v>
      </c>
      <c r="B12" s="36">
        <v>20001</v>
      </c>
    </row>
    <row r="13" spans="1:26" ht="15" customHeight="1" x14ac:dyDescent="0.25">
      <c r="A13" s="29" t="s">
        <v>44</v>
      </c>
      <c r="B13" s="36">
        <v>50000</v>
      </c>
    </row>
    <row r="14" spans="1:26" ht="15" customHeight="1" x14ac:dyDescent="0.25">
      <c r="A14" s="29" t="s">
        <v>45</v>
      </c>
      <c r="B14" s="36">
        <v>50001</v>
      </c>
    </row>
    <row r="15" spans="1:26" ht="15" customHeight="1" x14ac:dyDescent="0.25">
      <c r="A15" s="29" t="s">
        <v>46</v>
      </c>
      <c r="B15" s="36">
        <v>250000</v>
      </c>
    </row>
    <row r="16" spans="1:26" ht="15" customHeight="1" x14ac:dyDescent="0.25">
      <c r="A16" s="29" t="s">
        <v>47</v>
      </c>
      <c r="B16" s="36">
        <v>250001</v>
      </c>
    </row>
    <row r="17" spans="1:2" ht="15" customHeight="1" x14ac:dyDescent="0.25">
      <c r="A17" s="29" t="s">
        <v>48</v>
      </c>
      <c r="B17" s="36">
        <v>999999999</v>
      </c>
    </row>
    <row r="18" spans="1:2" ht="15" customHeight="1" x14ac:dyDescent="0.25">
      <c r="A18" s="29" t="s">
        <v>49</v>
      </c>
      <c r="B18" s="30">
        <v>2021</v>
      </c>
    </row>
    <row r="19" spans="1:2" ht="15" customHeight="1" thickBot="1" x14ac:dyDescent="0.3">
      <c r="A19" s="43" t="s">
        <v>50</v>
      </c>
      <c r="B19" s="44" t="s">
        <v>59</v>
      </c>
    </row>
  </sheetData>
  <mergeCells count="9">
    <mergeCell ref="A1:B2"/>
    <mergeCell ref="E1:E2"/>
    <mergeCell ref="X1:Z1"/>
    <mergeCell ref="F1:H1"/>
    <mergeCell ref="I1:K1"/>
    <mergeCell ref="L1:N1"/>
    <mergeCell ref="O1:Q1"/>
    <mergeCell ref="R1:T1"/>
    <mergeCell ref="U1:W1"/>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164</vt:i4>
      </vt:variant>
    </vt:vector>
  </HeadingPairs>
  <TitlesOfParts>
    <vt:vector size="166" baseType="lpstr">
      <vt:lpstr>Informe</vt:lpstr>
      <vt:lpstr>E_Liquidacion</vt:lpstr>
      <vt:lpstr>Ctxt.EL.Anio1</vt:lpstr>
      <vt:lpstr>Ctxt.EL.Anio2</vt:lpstr>
      <vt:lpstr>Ctxt.EL.Anio3</vt:lpstr>
      <vt:lpstr>Ctxt.EL.CensoInmuebles</vt:lpstr>
      <vt:lpstr>Ctxt.EL.NombreRatio</vt:lpstr>
      <vt:lpstr>Ctxt.EL.Rango1.Desde</vt:lpstr>
      <vt:lpstr>Ctxt.EL.Rango1.Hasta</vt:lpstr>
      <vt:lpstr>Ctxt.EL.Rango2.Desde</vt:lpstr>
      <vt:lpstr>Ctxt.EL.Rango2.Hasta</vt:lpstr>
      <vt:lpstr>Ctxt.EL.Rango3.Desde</vt:lpstr>
      <vt:lpstr>Ctxt.EL.Rango3.Hasta</vt:lpstr>
      <vt:lpstr>Ctxt.EL.Rango4.Desde</vt:lpstr>
      <vt:lpstr>Ctxt.EL.Rango4.Hasta</vt:lpstr>
      <vt:lpstr>Ctxt.EL.Rango5.Desde</vt:lpstr>
      <vt:lpstr>Ctxt.EL.Rango5.Hasta</vt:lpstr>
      <vt:lpstr>Ctxt.EL.Rango6.Desde</vt:lpstr>
      <vt:lpstr>Ctxt.EL.Rango6.Hasta</vt:lpstr>
      <vt:lpstr>Gen.EL.Inmu.Est.Anio1</vt:lpstr>
      <vt:lpstr>Gen.EL.Inmu.Est.Anio2</vt:lpstr>
      <vt:lpstr>Gen.EL.Inmu.Est.Anio3</vt:lpstr>
      <vt:lpstr>Gen.EL.Inmu.Info.Est.Anio1</vt:lpstr>
      <vt:lpstr>Gen.EL.Inmu.Info.Est.Anio2</vt:lpstr>
      <vt:lpstr>Gen.EL.Inmu.Info.Est.Anio3</vt:lpstr>
      <vt:lpstr>Gen.EL.Inmu.Info.Rango1.Anio1</vt:lpstr>
      <vt:lpstr>Gen.EL.Inmu.Info.Rango1.Anio2</vt:lpstr>
      <vt:lpstr>Gen.EL.Inmu.Info.Rango1.Anio3</vt:lpstr>
      <vt:lpstr>Gen.EL.Inmu.Info.Rango2.Anio1</vt:lpstr>
      <vt:lpstr>Gen.EL.Inmu.Info.Rango2.Anio2</vt:lpstr>
      <vt:lpstr>Gen.EL.Inmu.Info.Rango2.Anio3</vt:lpstr>
      <vt:lpstr>Gen.EL.Inmu.Info.Rango3.Anio1</vt:lpstr>
      <vt:lpstr>Gen.EL.Inmu.Info.Rango3.Anio2</vt:lpstr>
      <vt:lpstr>Gen.EL.Inmu.Info.Rango3.Anio3</vt:lpstr>
      <vt:lpstr>Gen.EL.Inmu.Info.Rango4.Anio1</vt:lpstr>
      <vt:lpstr>Gen.EL.Inmu.Info.Rango4.Anio2</vt:lpstr>
      <vt:lpstr>Gen.EL.Inmu.Info.Rango4.Anio3</vt:lpstr>
      <vt:lpstr>Gen.EL.Inmu.Info.Rango5.Anio1</vt:lpstr>
      <vt:lpstr>Gen.EL.Inmu.Info.Rango5.Anio2</vt:lpstr>
      <vt:lpstr>Gen.EL.Inmu.Info.Rango5.Anio3</vt:lpstr>
      <vt:lpstr>Gen.EL.Inmu.Info.Rango6.Anio1</vt:lpstr>
      <vt:lpstr>Gen.EL.Inmu.Info.Rango6.Anio2</vt:lpstr>
      <vt:lpstr>Gen.EL.Inmu.Info.Rango6.Anio3</vt:lpstr>
      <vt:lpstr>Gen.EL.Inmu.Rango1.Anio1</vt:lpstr>
      <vt:lpstr>Gen.EL.Inmu.Rango1.Anio2</vt:lpstr>
      <vt:lpstr>Gen.EL.Inmu.Rango1.Anio3</vt:lpstr>
      <vt:lpstr>Gen.EL.Inmu.Rango2.Anio1</vt:lpstr>
      <vt:lpstr>Gen.EL.Inmu.Rango2.Anio2</vt:lpstr>
      <vt:lpstr>Gen.EL.Inmu.Rango2.Anio3</vt:lpstr>
      <vt:lpstr>Gen.EL.Inmu.Rango3.Anio1</vt:lpstr>
      <vt:lpstr>Gen.EL.Inmu.Rango3.Anio2</vt:lpstr>
      <vt:lpstr>Gen.EL.Inmu.Rango3.Anio3</vt:lpstr>
      <vt:lpstr>Gen.EL.Inmu.Rango4.Anio1</vt:lpstr>
      <vt:lpstr>Gen.EL.Inmu.Rango4.Anio2</vt:lpstr>
      <vt:lpstr>Gen.EL.Inmu.Rango4.Anio3</vt:lpstr>
      <vt:lpstr>Gen.EL.Inmu.Rango5.Anio1</vt:lpstr>
      <vt:lpstr>Gen.EL.Inmu.Rango5.Anio2</vt:lpstr>
      <vt:lpstr>Gen.EL.Inmu.Rango5.Anio3</vt:lpstr>
      <vt:lpstr>Gen.EL.Inmu.Rango6.Anio1</vt:lpstr>
      <vt:lpstr>Gen.EL.Inmu.Rango6.Anio2</vt:lpstr>
      <vt:lpstr>Gen.EL.Inmu.Rango6.Anio3</vt:lpstr>
      <vt:lpstr>Gen.EL.NumMun.Est.Anio1</vt:lpstr>
      <vt:lpstr>Gen.EL.NumMun.Est.Anio2</vt:lpstr>
      <vt:lpstr>Gen.EL.NumMun.Est.Anio3</vt:lpstr>
      <vt:lpstr>Gen.EL.NumMun.Info.Est.Anio1</vt:lpstr>
      <vt:lpstr>Gen.EL.NumMun.Info.Est.Anio2</vt:lpstr>
      <vt:lpstr>Gen.EL.NumMun.Info.Est.Anio3</vt:lpstr>
      <vt:lpstr>Gen.EL.NumMun.Info.Rango1.Anio1</vt:lpstr>
      <vt:lpstr>Gen.EL.NumMun.Info.Rango1.Anio2</vt:lpstr>
      <vt:lpstr>Gen.EL.NumMun.Info.Rango1.Anio3</vt:lpstr>
      <vt:lpstr>Gen.EL.NumMun.Info.Rango2.Anio1</vt:lpstr>
      <vt:lpstr>Gen.EL.NumMun.Info.Rango2.Anio2</vt:lpstr>
      <vt:lpstr>Gen.EL.NumMun.Info.Rango2.Anio3</vt:lpstr>
      <vt:lpstr>Gen.EL.NumMun.Info.Rango3.Anio1</vt:lpstr>
      <vt:lpstr>Gen.EL.NumMun.Info.Rango3.Anio2</vt:lpstr>
      <vt:lpstr>Gen.EL.NumMun.Info.Rango3.Anio3</vt:lpstr>
      <vt:lpstr>Gen.EL.NumMun.Info.Rango4.Anio1</vt:lpstr>
      <vt:lpstr>Gen.EL.NumMun.Info.Rango4.Anio2</vt:lpstr>
      <vt:lpstr>Gen.EL.NumMun.Info.Rango4.Anio3</vt:lpstr>
      <vt:lpstr>Gen.EL.NumMun.Info.Rango5.Anio1</vt:lpstr>
      <vt:lpstr>Gen.EL.NumMun.Info.Rango5.Anio2</vt:lpstr>
      <vt:lpstr>Gen.EL.NumMun.Info.Rango5.Anio3</vt:lpstr>
      <vt:lpstr>Gen.EL.NumMun.Info.Rango6.Anio1</vt:lpstr>
      <vt:lpstr>Gen.EL.NumMun.Info.Rango6.Anio2</vt:lpstr>
      <vt:lpstr>Gen.EL.NumMun.Info.Rango6.Anio3</vt:lpstr>
      <vt:lpstr>Gen.EL.NumMun.Rango1.Anio1</vt:lpstr>
      <vt:lpstr>Gen.EL.NumMun.Rango1.Anio2</vt:lpstr>
      <vt:lpstr>Gen.EL.NumMun.Rango1.Anio3</vt:lpstr>
      <vt:lpstr>Gen.EL.NumMun.Rango2.Anio1</vt:lpstr>
      <vt:lpstr>Gen.EL.NumMun.Rango2.Anio2</vt:lpstr>
      <vt:lpstr>Gen.EL.NumMun.Rango2.Anio3</vt:lpstr>
      <vt:lpstr>Gen.EL.NumMun.Rango3.Anio1</vt:lpstr>
      <vt:lpstr>Gen.EL.NumMun.Rango3.Anio2</vt:lpstr>
      <vt:lpstr>Gen.EL.NumMun.Rango3.Anio3</vt:lpstr>
      <vt:lpstr>Gen.EL.NumMun.Rango4.Anio1</vt:lpstr>
      <vt:lpstr>Gen.EL.NumMun.Rango4.Anio2</vt:lpstr>
      <vt:lpstr>Gen.EL.NumMun.Rango4.Anio3</vt:lpstr>
      <vt:lpstr>Gen.EL.NumMun.Rango5.Anio1</vt:lpstr>
      <vt:lpstr>Gen.EL.NumMun.Rango5.Anio2</vt:lpstr>
      <vt:lpstr>Gen.EL.NumMun.Rango5.Anio3</vt:lpstr>
      <vt:lpstr>Gen.EL.NumMun.Rango6.Anio1</vt:lpstr>
      <vt:lpstr>Gen.EL.NumMun.Rango6.Anio2</vt:lpstr>
      <vt:lpstr>Gen.EL.NumMun.Rango6.Anio3</vt:lpstr>
      <vt:lpstr>Gen.EL.Pob.Est.Anio1</vt:lpstr>
      <vt:lpstr>Gen.EL.Pob.Est.Anio2</vt:lpstr>
      <vt:lpstr>Gen.EL.Pob.Est.Anio3</vt:lpstr>
      <vt:lpstr>Gen.EL.Pob.Info.Est.Anio1</vt:lpstr>
      <vt:lpstr>Gen.EL.Pob.Info.Est.Anio2</vt:lpstr>
      <vt:lpstr>Gen.EL.Pob.Info.Est.Anio3</vt:lpstr>
      <vt:lpstr>Gen.EL.Pob.Info.Rango1.Anio1</vt:lpstr>
      <vt:lpstr>Gen.EL.Pob.Info.Rango1.Anio2</vt:lpstr>
      <vt:lpstr>Gen.EL.Pob.Info.Rango1.Anio3</vt:lpstr>
      <vt:lpstr>Gen.EL.Pob.Info.Rango2.Anio1</vt:lpstr>
      <vt:lpstr>Gen.EL.Pob.Info.Rango2.Anio2</vt:lpstr>
      <vt:lpstr>Gen.EL.Pob.Info.Rango2.Anio3</vt:lpstr>
      <vt:lpstr>Gen.EL.Pob.Info.Rango3.Anio1</vt:lpstr>
      <vt:lpstr>Gen.EL.Pob.Info.Rango3.Anio2</vt:lpstr>
      <vt:lpstr>Gen.EL.Pob.Info.Rango3.Anio3</vt:lpstr>
      <vt:lpstr>Gen.EL.Pob.Info.Rango4.Anio1</vt:lpstr>
      <vt:lpstr>Gen.EL.Pob.Info.Rango4.Anio2</vt:lpstr>
      <vt:lpstr>Gen.EL.Pob.Info.Rango4.Anio3</vt:lpstr>
      <vt:lpstr>Gen.EL.Pob.Info.Rango5.Anio1</vt:lpstr>
      <vt:lpstr>Gen.EL.Pob.Info.Rango5.Anio2</vt:lpstr>
      <vt:lpstr>Gen.EL.Pob.Info.Rango5.Anio3</vt:lpstr>
      <vt:lpstr>Gen.EL.Pob.Info.Rango6.Anio1</vt:lpstr>
      <vt:lpstr>Gen.EL.Pob.Info.Rango6.Anio2</vt:lpstr>
      <vt:lpstr>Gen.EL.Pob.Info.Rango6.Anio3</vt:lpstr>
      <vt:lpstr>Gen.EL.Pob.Rango1.Anio1</vt:lpstr>
      <vt:lpstr>Gen.EL.Pob.Rango1.Anio2</vt:lpstr>
      <vt:lpstr>Gen.EL.Pob.Rango1.Anio3</vt:lpstr>
      <vt:lpstr>Gen.EL.Pob.Rango2.Anio1</vt:lpstr>
      <vt:lpstr>Gen.EL.Pob.Rango2.Anio2</vt:lpstr>
      <vt:lpstr>Gen.EL.Pob.Rango2.Anio3</vt:lpstr>
      <vt:lpstr>Gen.EL.Pob.Rango3.Anio1</vt:lpstr>
      <vt:lpstr>Gen.EL.Pob.Rango3.Anio2</vt:lpstr>
      <vt:lpstr>Gen.EL.Pob.Rango3.Anio3</vt:lpstr>
      <vt:lpstr>Gen.EL.Pob.Rango4.Anio1</vt:lpstr>
      <vt:lpstr>Gen.EL.Pob.Rango4.Anio2</vt:lpstr>
      <vt:lpstr>Gen.EL.Pob.Rango4.Anio3</vt:lpstr>
      <vt:lpstr>Gen.EL.Pob.Rango5.Anio1</vt:lpstr>
      <vt:lpstr>Gen.EL.Pob.Rango5.Anio2</vt:lpstr>
      <vt:lpstr>Gen.EL.Pob.Rango5.Anio3</vt:lpstr>
      <vt:lpstr>Gen.EL.Pob.Rango6.Anio1</vt:lpstr>
      <vt:lpstr>Gen.EL.Pob.Rango6.Anio2</vt:lpstr>
      <vt:lpstr>Gen.EL.Pob.Rango6.Anio3</vt:lpstr>
      <vt:lpstr>Gen.EL.Ratio.Est.Anio1</vt:lpstr>
      <vt:lpstr>Gen.EL.Ratio.Est.Anio2</vt:lpstr>
      <vt:lpstr>Gen.EL.Ratio.Est.Anio3</vt:lpstr>
      <vt:lpstr>Gen.EL.Ratio.Rango1.Anio1</vt:lpstr>
      <vt:lpstr>Gen.EL.Ratio.Rango1.Anio2</vt:lpstr>
      <vt:lpstr>Gen.EL.Ratio.Rango1.Anio3</vt:lpstr>
      <vt:lpstr>Gen.EL.Ratio.Rango2.Anio1</vt:lpstr>
      <vt:lpstr>Gen.EL.Ratio.Rango2.Anio2</vt:lpstr>
      <vt:lpstr>Gen.EL.Ratio.Rango2.Anio3</vt:lpstr>
      <vt:lpstr>Gen.EL.Ratio.Rango3.Anio1</vt:lpstr>
      <vt:lpstr>Gen.EL.Ratio.Rango3.Anio2</vt:lpstr>
      <vt:lpstr>Gen.EL.Ratio.Rango3.Anio3</vt:lpstr>
      <vt:lpstr>Gen.EL.Ratio.Rango4.Anio1</vt:lpstr>
      <vt:lpstr>Gen.EL.Ratio.Rango4.Anio2</vt:lpstr>
      <vt:lpstr>Gen.EL.Ratio.Rango4.Anio3</vt:lpstr>
      <vt:lpstr>Gen.EL.Ratio.Rango5.Anio1</vt:lpstr>
      <vt:lpstr>Gen.EL.Ratio.Rango5.Anio2</vt:lpstr>
      <vt:lpstr>Gen.EL.Ratio.Rango5.Anio3</vt:lpstr>
      <vt:lpstr>Gen.EL.Ratio.Rango6.Anio1</vt:lpstr>
      <vt:lpstr>Gen.EL.Ratio.Rango6.Anio2</vt:lpstr>
      <vt:lpstr>Gen.EL.Ratio.Rango6.Anio3</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Ismael Abad Lopez</dc:creator>
  <cp:keywords/>
  <dc:description/>
  <cp:lastModifiedBy>Ismael Abad Lopez</cp:lastModifiedBy>
  <dcterms:created xsi:type="dcterms:W3CDTF">2025-10-07T14:22:24Z</dcterms:created>
  <dcterms:modified xsi:type="dcterms:W3CDTF">2025-10-07T14:22:24Z</dcterms:modified>
  <cp:category/>
</cp:coreProperties>
</file>